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2350\2016\"/>
    </mc:Choice>
  </mc:AlternateContent>
  <bookViews>
    <workbookView xWindow="240" yWindow="150" windowWidth="9135" windowHeight="490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0" i="4689" l="1"/>
  <c r="D15" i="4688" s="1"/>
  <c r="J34" i="4689"/>
  <c r="AF25" i="4688" s="1"/>
  <c r="J26" i="4689"/>
  <c r="AK20" i="4688" s="1"/>
  <c r="J22" i="4689"/>
  <c r="P20" i="4688" s="1"/>
  <c r="J20" i="4689"/>
  <c r="G20" i="4688" s="1"/>
  <c r="J16" i="4689"/>
  <c r="J24" i="4689"/>
  <c r="Z20" i="4688" s="1"/>
  <c r="J30" i="4689"/>
  <c r="J33" i="4689"/>
  <c r="Z25" i="4688" s="1"/>
  <c r="J36" i="4689"/>
  <c r="AO25" i="4688" s="1"/>
  <c r="J43" i="4689"/>
  <c r="AF30" i="4688" s="1"/>
  <c r="J37" i="4689"/>
  <c r="D30" i="4688" s="1"/>
  <c r="J32" i="4689"/>
  <c r="U25" i="4688" s="1"/>
  <c r="J28" i="4689"/>
  <c r="D25" i="4688" s="1"/>
  <c r="J31" i="4689"/>
  <c r="P25" i="4688" s="1"/>
  <c r="J25" i="4689"/>
  <c r="AF20" i="4688" s="1"/>
  <c r="J23" i="4689"/>
  <c r="U20" i="4688" s="1"/>
  <c r="J14" i="4689"/>
  <c r="U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J35" i="4689"/>
  <c r="J25" i="4688"/>
  <c r="J29" i="4689"/>
  <c r="J27" i="4689"/>
  <c r="J19" i="4689"/>
  <c r="J21" i="4689"/>
  <c r="AF15" i="4688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O26" i="4688"/>
  <c r="AF26" i="4688"/>
  <c r="U26" i="4688"/>
  <c r="Z26" i="4688"/>
  <c r="P26" i="4688"/>
  <c r="AK21" i="4688"/>
  <c r="AO21" i="4688"/>
  <c r="AF21" i="4688"/>
  <c r="U16" i="4688"/>
  <c r="Z16" i="4688"/>
  <c r="P16" i="4688"/>
  <c r="G16" i="4688"/>
  <c r="J16" i="4688"/>
  <c r="D16" i="4688"/>
  <c r="AK16" i="4688"/>
  <c r="AO16" i="4688"/>
  <c r="AF16" i="4688"/>
  <c r="AK31" i="4688"/>
  <c r="AO31" i="4688"/>
  <c r="AF31" i="4688"/>
  <c r="G31" i="4688"/>
  <c r="J31" i="4688"/>
  <c r="D31" i="4688"/>
  <c r="G21" i="4688"/>
  <c r="J21" i="4688"/>
  <c r="D21" i="4688"/>
  <c r="U31" i="4688"/>
  <c r="Z31" i="4688"/>
  <c r="P31" i="4688"/>
  <c r="U21" i="4688"/>
  <c r="Z21" i="4688"/>
  <c r="P21" i="4688"/>
  <c r="G26" i="4688"/>
  <c r="J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<sst xmlns="http://schemas.openxmlformats.org/spreadsheetml/2006/main" count="793" uniqueCount="157">
  <si>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</si>
  <si>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</si>
  <si>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</si>
  <si>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</si>
  <si>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</si>
  <si>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</si>
  <si>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</si>
  <si>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</si>
  <si>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</si>
  <si>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</si>
  <si>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</si>
  <si>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</si>
  <si>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</si>
  <si>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</si>
  <si>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</si>
  <si>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</si>
  <si>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</si>
  <si>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</si>
  <si>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</si>
  <si>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</si>
  <si>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</si>
  <si>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</si>
  <si>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</si>
  <si>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</si>
  <si>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</si>
  <si>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</si>
  <si>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</si>
  <si>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</si>
  <si>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</si>
  <si>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</si>
  <si>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</si>
  <si>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</si>
  <si>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</si>
  <si>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</si>
  <si>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</si>
  <si>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</si>
  <si>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</si>
  <si>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</si>
  <si>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</si>
  <si>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</si>
  <si>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</si>
  <si>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</si>
  <si>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</si>
  <si>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</si>
  <si>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</si>
  <si>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</si>
  <si>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</si>
  <si>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</si>
  <si>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</si>
  <si>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</si>
  <si>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</si>
  <si>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</si>
  <si>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</si>
  <si>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</si>
  <si>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</si>
  <si>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</si>
  <si>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</si>
  <si>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</si>
  <si>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</si>
  <si>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</si>
  <si>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</si>
  <si>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</si>
  <si>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</si>
  <si>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</si>
  <si>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</si>
  <si>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</si>
  <si>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</si>
  <si>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</si>
  <si>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</si>
  <si>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</si>
  <si>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</si>
  <si>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</si>
  <si>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</si>
  <si>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</si>
  <si>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</si>
  <si>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</si>
  <si>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</si>
  <si>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</si>
  <si>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</si>
  <si>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</si>
  <si>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</si>
  <si>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</si>
  <si>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</si>
  <si>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</si>
  <si>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</si>
  <si>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</si>
  <si>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</si>
  <si>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</si>
  <si>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</si>
  <si>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</si>
  <si>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</si>
  <si>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</si>
  <si>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</si>
  <si>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</si>
  <si>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</si>
  <si>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</si>
  <si>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</si>
  <si>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</si>
  <si>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</si>
  <si>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</si>
  <si>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</si>
  <si>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</si>
  <si>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</si>
  <si>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</si>
  <si>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</si>
  <si>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</si>
  <si>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</si>
  <si>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</si>
  <si>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</si>
  <si>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</si>
  <si>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</si>
  <si>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</si>
  <si>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</si>
  <si>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</si>
  <si>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</si>
  <si>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</si>
  <si>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</si>
  <si>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</si>
  <si>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</si>
  <si>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</si>
  <si>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</si>
  <si>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</si>
  <si>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</si>
  <si>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</si>
  <si>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</si>
  <si>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</si>
  <si>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</si>
  <si>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</si>
  <si>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</si>
  <si>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</si>
  <si>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</si>
  <si>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</si>
  <si>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</si>
  <si>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</si>
  <si>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</si>
  <si>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</si>
  <si>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</si>
  <si>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</si>
  <si>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</si>
  <si>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</si>
  <si>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</si>
  <si>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</si>
  <si>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</si>
  <si>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</si>
  <si>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</si>
  <si>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</si>
  <si>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</si>
  <si>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</si>
  <si>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</si>
  <si>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</si>
  <si>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80 X CARRERA 42F</t>
  </si>
  <si>
    <t>GEOVANNIS GONZALEZ</t>
  </si>
  <si>
    <t>JHONNYS NAVARRO</t>
  </si>
  <si>
    <t xml:space="preserve">VOL MAX </t>
  </si>
  <si>
    <t xml:space="preserve">JULIO VASQUEZ </t>
  </si>
  <si>
    <t xml:space="preserve">ADOLFREDO FLOREZ </t>
  </si>
  <si>
    <t xml:space="preserve">JHONY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</si>
</sst>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51</c:v>
                </c:pt>
                <c:pt idx="1">
                  <c:v>45</c:v>
                </c:pt>
                <c:pt idx="2">
                  <c:v>41.5</c:v>
                </c:pt>
                <c:pt idx="3">
                  <c:v>35.5</c:v>
                </c:pt>
                <c:pt idx="4">
                  <c:v>30.5</c:v>
                </c:pt>
                <c:pt idx="5">
                  <c:v>38</c:v>
                </c:pt>
                <c:pt idx="6">
                  <c:v>36</c:v>
                </c:pt>
                <c:pt idx="7">
                  <c:v>41.5</c:v>
                </c:pt>
                <c:pt idx="8">
                  <c:v>58.5</c:v>
                </c:pt>
                <c:pt idx="9">
                  <c:v>437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930088"/>
        <c:axId val="397578568"/>
      </c:barChart>
      <c:catAx>
        <c:axId val="39493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78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578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930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42</c:v>
                </c:pt>
                <c:pt idx="1">
                  <c:v>50</c:v>
                </c:pt>
                <c:pt idx="2">
                  <c:v>47.5</c:v>
                </c:pt>
                <c:pt idx="3">
                  <c:v>60.5</c:v>
                </c:pt>
                <c:pt idx="4">
                  <c:v>41.5</c:v>
                </c:pt>
                <c:pt idx="5">
                  <c:v>49.5</c:v>
                </c:pt>
                <c:pt idx="6">
                  <c:v>51.5</c:v>
                </c:pt>
                <c:pt idx="7">
                  <c:v>41</c:v>
                </c:pt>
                <c:pt idx="8">
                  <c:v>35.5</c:v>
                </c:pt>
                <c:pt idx="9">
                  <c:v>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8750576"/>
        <c:axId val="398750968"/>
      </c:barChart>
      <c:catAx>
        <c:axId val="39875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75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875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75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66.5</c:v>
                </c:pt>
                <c:pt idx="1">
                  <c:v>46.5</c:v>
                </c:pt>
                <c:pt idx="2">
                  <c:v>50.5</c:v>
                </c:pt>
                <c:pt idx="3">
                  <c:v>62</c:v>
                </c:pt>
                <c:pt idx="4">
                  <c:v>68.5</c:v>
                </c:pt>
                <c:pt idx="5">
                  <c:v>34.5</c:v>
                </c:pt>
                <c:pt idx="6">
                  <c:v>54.5</c:v>
                </c:pt>
                <c:pt idx="7">
                  <c:v>70</c:v>
                </c:pt>
                <c:pt idx="8">
                  <c:v>65</c:v>
                </c:pt>
                <c:pt idx="9">
                  <c:v>49</c:v>
                </c:pt>
                <c:pt idx="10">
                  <c:v>53.5</c:v>
                </c:pt>
                <c:pt idx="11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8751752"/>
        <c:axId val="448651280"/>
      </c:barChart>
      <c:catAx>
        <c:axId val="39875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65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651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75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40.5</c:v>
                </c:pt>
                <c:pt idx="1">
                  <c:v>42</c:v>
                </c:pt>
                <c:pt idx="2">
                  <c:v>51</c:v>
                </c:pt>
                <c:pt idx="3">
                  <c:v>52</c:v>
                </c:pt>
                <c:pt idx="4">
                  <c:v>57.5</c:v>
                </c:pt>
                <c:pt idx="5">
                  <c:v>57.5</c:v>
                </c:pt>
                <c:pt idx="6">
                  <c:v>49</c:v>
                </c:pt>
                <c:pt idx="7">
                  <c:v>56.5</c:v>
                </c:pt>
                <c:pt idx="8">
                  <c:v>39</c:v>
                </c:pt>
                <c:pt idx="9">
                  <c:v>37.5</c:v>
                </c:pt>
                <c:pt idx="10">
                  <c:v>35.5</c:v>
                </c:pt>
                <c:pt idx="11">
                  <c:v>43.5</c:v>
                </c:pt>
                <c:pt idx="12">
                  <c:v>41</c:v>
                </c:pt>
                <c:pt idx="13">
                  <c:v>34.5</c:v>
                </c:pt>
                <c:pt idx="14">
                  <c:v>46</c:v>
                </c:pt>
                <c:pt idx="15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652064"/>
        <c:axId val="448652456"/>
      </c:barChart>
      <c:catAx>
        <c:axId val="44865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652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652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65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386.5</c:v>
                </c:pt>
                <c:pt idx="1">
                  <c:v>416.5</c:v>
                </c:pt>
                <c:pt idx="2">
                  <c:v>404.5</c:v>
                </c:pt>
                <c:pt idx="3">
                  <c:v>368.5</c:v>
                </c:pt>
                <c:pt idx="4">
                  <c:v>277.5</c:v>
                </c:pt>
                <c:pt idx="5">
                  <c:v>341.5</c:v>
                </c:pt>
                <c:pt idx="6">
                  <c:v>348.5</c:v>
                </c:pt>
                <c:pt idx="7">
                  <c:v>342</c:v>
                </c:pt>
                <c:pt idx="8">
                  <c:v>365.5</c:v>
                </c:pt>
                <c:pt idx="9">
                  <c:v>735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653240"/>
        <c:axId val="448653632"/>
      </c:barChart>
      <c:catAx>
        <c:axId val="44865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65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653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653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366</c:v>
                </c:pt>
                <c:pt idx="1">
                  <c:v>392</c:v>
                </c:pt>
                <c:pt idx="2">
                  <c:v>344</c:v>
                </c:pt>
                <c:pt idx="3">
                  <c:v>387</c:v>
                </c:pt>
                <c:pt idx="4">
                  <c:v>380</c:v>
                </c:pt>
                <c:pt idx="5">
                  <c:v>350.5</c:v>
                </c:pt>
                <c:pt idx="6">
                  <c:v>366.5</c:v>
                </c:pt>
                <c:pt idx="7">
                  <c:v>419</c:v>
                </c:pt>
                <c:pt idx="8">
                  <c:v>427</c:v>
                </c:pt>
                <c:pt idx="9">
                  <c:v>395.5</c:v>
                </c:pt>
                <c:pt idx="10">
                  <c:v>396</c:v>
                </c:pt>
                <c:pt idx="11">
                  <c:v>356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654416"/>
        <c:axId val="448654808"/>
      </c:barChart>
      <c:catAx>
        <c:axId val="44865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654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654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65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280.5</c:v>
                </c:pt>
                <c:pt idx="1">
                  <c:v>293.5</c:v>
                </c:pt>
                <c:pt idx="2">
                  <c:v>343.5</c:v>
                </c:pt>
                <c:pt idx="3">
                  <c:v>367.5</c:v>
                </c:pt>
                <c:pt idx="4">
                  <c:v>377</c:v>
                </c:pt>
                <c:pt idx="5">
                  <c:v>360.5</c:v>
                </c:pt>
                <c:pt idx="6">
                  <c:v>263</c:v>
                </c:pt>
                <c:pt idx="7">
                  <c:v>307</c:v>
                </c:pt>
                <c:pt idx="8">
                  <c:v>305.5</c:v>
                </c:pt>
                <c:pt idx="9">
                  <c:v>310</c:v>
                </c:pt>
                <c:pt idx="10">
                  <c:v>335.5</c:v>
                </c:pt>
                <c:pt idx="11">
                  <c:v>381</c:v>
                </c:pt>
                <c:pt idx="12">
                  <c:v>379.5</c:v>
                </c:pt>
                <c:pt idx="13">
                  <c:v>369</c:v>
                </c:pt>
                <c:pt idx="14">
                  <c:v>369</c:v>
                </c:pt>
                <c:pt idx="15">
                  <c:v>381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8611048"/>
        <c:axId val="398611440"/>
      </c:barChart>
      <c:catAx>
        <c:axId val="398611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61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8611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611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173</c:v>
                </c:pt>
                <c:pt idx="4">
                  <c:v>152.5</c:v>
                </c:pt>
                <c:pt idx="5">
                  <c:v>145.5</c:v>
                </c:pt>
                <c:pt idx="6">
                  <c:v>140</c:v>
                </c:pt>
                <c:pt idx="7">
                  <c:v>146</c:v>
                </c:pt>
                <c:pt idx="8">
                  <c:v>174</c:v>
                </c:pt>
                <c:pt idx="9">
                  <c:v>573</c:v>
                </c:pt>
                <c:pt idx="13">
                  <c:v>217</c:v>
                </c:pt>
                <c:pt idx="14">
                  <c:v>231.5</c:v>
                </c:pt>
                <c:pt idx="15">
                  <c:v>254.5</c:v>
                </c:pt>
                <c:pt idx="16">
                  <c:v>283</c:v>
                </c:pt>
                <c:pt idx="17">
                  <c:v>264.5</c:v>
                </c:pt>
                <c:pt idx="18">
                  <c:v>238</c:v>
                </c:pt>
                <c:pt idx="19">
                  <c:v>204.5</c:v>
                </c:pt>
                <c:pt idx="20">
                  <c:v>147.5</c:v>
                </c:pt>
                <c:pt idx="21">
                  <c:v>142</c:v>
                </c:pt>
                <c:pt idx="22">
                  <c:v>147.5</c:v>
                </c:pt>
                <c:pt idx="23">
                  <c:v>159</c:v>
                </c:pt>
                <c:pt idx="24">
                  <c:v>172.5</c:v>
                </c:pt>
                <c:pt idx="25">
                  <c:v>187</c:v>
                </c:pt>
                <c:pt idx="29">
                  <c:v>252.5</c:v>
                </c:pt>
                <c:pt idx="30">
                  <c:v>253.5</c:v>
                </c:pt>
                <c:pt idx="31">
                  <c:v>242.5</c:v>
                </c:pt>
                <c:pt idx="32">
                  <c:v>234.5</c:v>
                </c:pt>
                <c:pt idx="33">
                  <c:v>234.5</c:v>
                </c:pt>
                <c:pt idx="34">
                  <c:v>275</c:v>
                </c:pt>
                <c:pt idx="35">
                  <c:v>300.5</c:v>
                </c:pt>
                <c:pt idx="36">
                  <c:v>340</c:v>
                </c:pt>
                <c:pt idx="37">
                  <c:v>342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392</c:v>
                </c:pt>
                <c:pt idx="4">
                  <c:v>322.5</c:v>
                </c:pt>
                <c:pt idx="5">
                  <c:v>277</c:v>
                </c:pt>
                <c:pt idx="6">
                  <c:v>235</c:v>
                </c:pt>
                <c:pt idx="7">
                  <c:v>215</c:v>
                </c:pt>
                <c:pt idx="8">
                  <c:v>248</c:v>
                </c:pt>
                <c:pt idx="9">
                  <c:v>231.5</c:v>
                </c:pt>
                <c:pt idx="13">
                  <c:v>193</c:v>
                </c:pt>
                <c:pt idx="14">
                  <c:v>211</c:v>
                </c:pt>
                <c:pt idx="15">
                  <c:v>208</c:v>
                </c:pt>
                <c:pt idx="16">
                  <c:v>198.5</c:v>
                </c:pt>
                <c:pt idx="17">
                  <c:v>179</c:v>
                </c:pt>
                <c:pt idx="18">
                  <c:v>173.5</c:v>
                </c:pt>
                <c:pt idx="19">
                  <c:v>190</c:v>
                </c:pt>
                <c:pt idx="20">
                  <c:v>214</c:v>
                </c:pt>
                <c:pt idx="21">
                  <c:v>268</c:v>
                </c:pt>
                <c:pt idx="22">
                  <c:v>283</c:v>
                </c:pt>
                <c:pt idx="23">
                  <c:v>311.5</c:v>
                </c:pt>
                <c:pt idx="24">
                  <c:v>316</c:v>
                </c:pt>
                <c:pt idx="25">
                  <c:v>279.5</c:v>
                </c:pt>
                <c:pt idx="29">
                  <c:v>233.5</c:v>
                </c:pt>
                <c:pt idx="30">
                  <c:v>221.5</c:v>
                </c:pt>
                <c:pt idx="31">
                  <c:v>206</c:v>
                </c:pt>
                <c:pt idx="32">
                  <c:v>209</c:v>
                </c:pt>
                <c:pt idx="33">
                  <c:v>211</c:v>
                </c:pt>
                <c:pt idx="34">
                  <c:v>219</c:v>
                </c:pt>
                <c:pt idx="35">
                  <c:v>240</c:v>
                </c:pt>
                <c:pt idx="36">
                  <c:v>244.5</c:v>
                </c:pt>
                <c:pt idx="37">
                  <c:v>236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811</c:v>
                </c:pt>
                <c:pt idx="4">
                  <c:v>792.5</c:v>
                </c:pt>
                <c:pt idx="5">
                  <c:v>770.5</c:v>
                </c:pt>
                <c:pt idx="6">
                  <c:v>758</c:v>
                </c:pt>
                <c:pt idx="7">
                  <c:v>765</c:v>
                </c:pt>
                <c:pt idx="8">
                  <c:v>798</c:v>
                </c:pt>
                <c:pt idx="9">
                  <c:v>800.5</c:v>
                </c:pt>
                <c:pt idx="13">
                  <c:v>689.5</c:v>
                </c:pt>
                <c:pt idx="14">
                  <c:v>736.5</c:v>
                </c:pt>
                <c:pt idx="15">
                  <c:v>768</c:v>
                </c:pt>
                <c:pt idx="16">
                  <c:v>670.5</c:v>
                </c:pt>
                <c:pt idx="17">
                  <c:v>643.5</c:v>
                </c:pt>
                <c:pt idx="18">
                  <c:v>622.5</c:v>
                </c:pt>
                <c:pt idx="19">
                  <c:v>609</c:v>
                </c:pt>
                <c:pt idx="20">
                  <c:v>728</c:v>
                </c:pt>
                <c:pt idx="21">
                  <c:v>766.5</c:v>
                </c:pt>
                <c:pt idx="22">
                  <c:v>818</c:v>
                </c:pt>
                <c:pt idx="23">
                  <c:v>840</c:v>
                </c:pt>
                <c:pt idx="24">
                  <c:v>845</c:v>
                </c:pt>
                <c:pt idx="25">
                  <c:v>857.5</c:v>
                </c:pt>
                <c:pt idx="29">
                  <c:v>777.5</c:v>
                </c:pt>
                <c:pt idx="30">
                  <c:v>800.5</c:v>
                </c:pt>
                <c:pt idx="31">
                  <c:v>797.5</c:v>
                </c:pt>
                <c:pt idx="32">
                  <c:v>821</c:v>
                </c:pt>
                <c:pt idx="33">
                  <c:v>843</c:v>
                </c:pt>
                <c:pt idx="34">
                  <c:v>845</c:v>
                </c:pt>
                <c:pt idx="35">
                  <c:v>829</c:v>
                </c:pt>
                <c:pt idx="36">
                  <c:v>815.5</c:v>
                </c:pt>
                <c:pt idx="37">
                  <c:v>784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200</c:v>
                </c:pt>
                <c:pt idx="4">
                  <c:v>199.5</c:v>
                </c:pt>
                <c:pt idx="5">
                  <c:v>199</c:v>
                </c:pt>
                <c:pt idx="6">
                  <c:v>203</c:v>
                </c:pt>
                <c:pt idx="7">
                  <c:v>183.5</c:v>
                </c:pt>
                <c:pt idx="8">
                  <c:v>177.5</c:v>
                </c:pt>
                <c:pt idx="9">
                  <c:v>186</c:v>
                </c:pt>
                <c:pt idx="13">
                  <c:v>185.5</c:v>
                </c:pt>
                <c:pt idx="14">
                  <c:v>202.5</c:v>
                </c:pt>
                <c:pt idx="15">
                  <c:v>218</c:v>
                </c:pt>
                <c:pt idx="16">
                  <c:v>216</c:v>
                </c:pt>
                <c:pt idx="17">
                  <c:v>220.5</c:v>
                </c:pt>
                <c:pt idx="18">
                  <c:v>202</c:v>
                </c:pt>
                <c:pt idx="19">
                  <c:v>182</c:v>
                </c:pt>
                <c:pt idx="20">
                  <c:v>168.5</c:v>
                </c:pt>
                <c:pt idx="21">
                  <c:v>155.5</c:v>
                </c:pt>
                <c:pt idx="22">
                  <c:v>157.5</c:v>
                </c:pt>
                <c:pt idx="23">
                  <c:v>154.5</c:v>
                </c:pt>
                <c:pt idx="24">
                  <c:v>165</c:v>
                </c:pt>
                <c:pt idx="25">
                  <c:v>174.5</c:v>
                </c:pt>
                <c:pt idx="29">
                  <c:v>225.5</c:v>
                </c:pt>
                <c:pt idx="30">
                  <c:v>227.5</c:v>
                </c:pt>
                <c:pt idx="31">
                  <c:v>215.5</c:v>
                </c:pt>
                <c:pt idx="32">
                  <c:v>219.5</c:v>
                </c:pt>
                <c:pt idx="33">
                  <c:v>227.5</c:v>
                </c:pt>
                <c:pt idx="34">
                  <c:v>224</c:v>
                </c:pt>
                <c:pt idx="35">
                  <c:v>238.5</c:v>
                </c:pt>
                <c:pt idx="36">
                  <c:v>237.5</c:v>
                </c:pt>
                <c:pt idx="37">
                  <c:v>212.5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1576</c:v>
                </c:pt>
                <c:pt idx="4">
                  <c:v>1467</c:v>
                </c:pt>
                <c:pt idx="5">
                  <c:v>1392</c:v>
                </c:pt>
                <c:pt idx="6">
                  <c:v>1336</c:v>
                </c:pt>
                <c:pt idx="7">
                  <c:v>1309.5</c:v>
                </c:pt>
                <c:pt idx="8">
                  <c:v>1397.5</c:v>
                </c:pt>
                <c:pt idx="9">
                  <c:v>1791</c:v>
                </c:pt>
                <c:pt idx="13">
                  <c:v>1285</c:v>
                </c:pt>
                <c:pt idx="14">
                  <c:v>1381.5</c:v>
                </c:pt>
                <c:pt idx="15">
                  <c:v>1448.5</c:v>
                </c:pt>
                <c:pt idx="16">
                  <c:v>1368</c:v>
                </c:pt>
                <c:pt idx="17">
                  <c:v>1307.5</c:v>
                </c:pt>
                <c:pt idx="18">
                  <c:v>1236</c:v>
                </c:pt>
                <c:pt idx="19">
                  <c:v>1185.5</c:v>
                </c:pt>
                <c:pt idx="20">
                  <c:v>1258</c:v>
                </c:pt>
                <c:pt idx="21">
                  <c:v>1332</c:v>
                </c:pt>
                <c:pt idx="22">
                  <c:v>1406</c:v>
                </c:pt>
                <c:pt idx="23">
                  <c:v>1465</c:v>
                </c:pt>
                <c:pt idx="24">
                  <c:v>1498.5</c:v>
                </c:pt>
                <c:pt idx="25">
                  <c:v>1498.5</c:v>
                </c:pt>
                <c:pt idx="29">
                  <c:v>1489</c:v>
                </c:pt>
                <c:pt idx="30">
                  <c:v>1503</c:v>
                </c:pt>
                <c:pt idx="31">
                  <c:v>1461.5</c:v>
                </c:pt>
                <c:pt idx="32">
                  <c:v>1484</c:v>
                </c:pt>
                <c:pt idx="33">
                  <c:v>1516</c:v>
                </c:pt>
                <c:pt idx="34">
                  <c:v>1563</c:v>
                </c:pt>
                <c:pt idx="35">
                  <c:v>1608</c:v>
                </c:pt>
                <c:pt idx="36">
                  <c:v>1637.5</c:v>
                </c:pt>
                <c:pt idx="37">
                  <c:v>1574.5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612224"/>
        <c:axId val="398612616"/>
      </c:lineChart>
      <c:catAx>
        <c:axId val="3986122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8612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86126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86122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49.5</c:v>
                </c:pt>
                <c:pt idx="1">
                  <c:v>45.5</c:v>
                </c:pt>
                <c:pt idx="2">
                  <c:v>62.5</c:v>
                </c:pt>
                <c:pt idx="3">
                  <c:v>59.5</c:v>
                </c:pt>
                <c:pt idx="4">
                  <c:v>64</c:v>
                </c:pt>
                <c:pt idx="5">
                  <c:v>68.5</c:v>
                </c:pt>
                <c:pt idx="6">
                  <c:v>91</c:v>
                </c:pt>
                <c:pt idx="7">
                  <c:v>41</c:v>
                </c:pt>
                <c:pt idx="8">
                  <c:v>37.5</c:v>
                </c:pt>
                <c:pt idx="9">
                  <c:v>35</c:v>
                </c:pt>
                <c:pt idx="10">
                  <c:v>34</c:v>
                </c:pt>
                <c:pt idx="11">
                  <c:v>35.5</c:v>
                </c:pt>
                <c:pt idx="12">
                  <c:v>43</c:v>
                </c:pt>
                <c:pt idx="13">
                  <c:v>46.5</c:v>
                </c:pt>
                <c:pt idx="14">
                  <c:v>47.5</c:v>
                </c:pt>
                <c:pt idx="15">
                  <c:v>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579352"/>
        <c:axId val="397579744"/>
      </c:barChart>
      <c:catAx>
        <c:axId val="397579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7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57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79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54</c:v>
                </c:pt>
                <c:pt idx="1">
                  <c:v>74</c:v>
                </c:pt>
                <c:pt idx="2">
                  <c:v>57</c:v>
                </c:pt>
                <c:pt idx="3">
                  <c:v>67.5</c:v>
                </c:pt>
                <c:pt idx="4">
                  <c:v>55</c:v>
                </c:pt>
                <c:pt idx="5">
                  <c:v>63</c:v>
                </c:pt>
                <c:pt idx="6">
                  <c:v>49</c:v>
                </c:pt>
                <c:pt idx="7">
                  <c:v>67.5</c:v>
                </c:pt>
                <c:pt idx="8">
                  <c:v>95.5</c:v>
                </c:pt>
                <c:pt idx="9">
                  <c:v>88.5</c:v>
                </c:pt>
                <c:pt idx="10">
                  <c:v>88.5</c:v>
                </c:pt>
                <c:pt idx="11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580528"/>
        <c:axId val="397580920"/>
      </c:barChart>
      <c:catAx>
        <c:axId val="39758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80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580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8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109</c:v>
                </c:pt>
                <c:pt idx="1">
                  <c:v>112.5</c:v>
                </c:pt>
                <c:pt idx="2">
                  <c:v>101</c:v>
                </c:pt>
                <c:pt idx="3">
                  <c:v>69.5</c:v>
                </c:pt>
                <c:pt idx="4">
                  <c:v>39.5</c:v>
                </c:pt>
                <c:pt idx="5">
                  <c:v>67</c:v>
                </c:pt>
                <c:pt idx="6">
                  <c:v>59</c:v>
                </c:pt>
                <c:pt idx="7">
                  <c:v>49.5</c:v>
                </c:pt>
                <c:pt idx="8">
                  <c:v>72.5</c:v>
                </c:pt>
                <c:pt idx="9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581704"/>
        <c:axId val="397582096"/>
      </c:barChart>
      <c:catAx>
        <c:axId val="39758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8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58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81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52</c:v>
                </c:pt>
                <c:pt idx="1">
                  <c:v>62.5</c:v>
                </c:pt>
                <c:pt idx="2">
                  <c:v>56.5</c:v>
                </c:pt>
                <c:pt idx="3">
                  <c:v>62.5</c:v>
                </c:pt>
                <c:pt idx="4">
                  <c:v>40</c:v>
                </c:pt>
                <c:pt idx="5">
                  <c:v>47</c:v>
                </c:pt>
                <c:pt idx="6">
                  <c:v>59.5</c:v>
                </c:pt>
                <c:pt idx="7">
                  <c:v>64.5</c:v>
                </c:pt>
                <c:pt idx="8">
                  <c:v>48</c:v>
                </c:pt>
                <c:pt idx="9">
                  <c:v>68</c:v>
                </c:pt>
                <c:pt idx="10">
                  <c:v>64</c:v>
                </c:pt>
                <c:pt idx="11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503816"/>
        <c:axId val="397504208"/>
      </c:barChart>
      <c:catAx>
        <c:axId val="397503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0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50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03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36.5</c:v>
                </c:pt>
                <c:pt idx="1">
                  <c:v>41.5</c:v>
                </c:pt>
                <c:pt idx="2">
                  <c:v>54.5</c:v>
                </c:pt>
                <c:pt idx="3">
                  <c:v>60.5</c:v>
                </c:pt>
                <c:pt idx="4">
                  <c:v>54.5</c:v>
                </c:pt>
                <c:pt idx="5">
                  <c:v>38.5</c:v>
                </c:pt>
                <c:pt idx="6">
                  <c:v>45</c:v>
                </c:pt>
                <c:pt idx="7">
                  <c:v>41</c:v>
                </c:pt>
                <c:pt idx="8">
                  <c:v>49</c:v>
                </c:pt>
                <c:pt idx="9">
                  <c:v>55</c:v>
                </c:pt>
                <c:pt idx="10">
                  <c:v>69</c:v>
                </c:pt>
                <c:pt idx="11">
                  <c:v>95</c:v>
                </c:pt>
                <c:pt idx="12">
                  <c:v>64</c:v>
                </c:pt>
                <c:pt idx="13">
                  <c:v>83.5</c:v>
                </c:pt>
                <c:pt idx="14">
                  <c:v>73.5</c:v>
                </c:pt>
                <c:pt idx="15">
                  <c:v>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504992"/>
        <c:axId val="397505384"/>
      </c:barChart>
      <c:catAx>
        <c:axId val="39750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0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505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0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184.5</c:v>
                </c:pt>
                <c:pt idx="1">
                  <c:v>209</c:v>
                </c:pt>
                <c:pt idx="2">
                  <c:v>214.5</c:v>
                </c:pt>
                <c:pt idx="3">
                  <c:v>203</c:v>
                </c:pt>
                <c:pt idx="4">
                  <c:v>166</c:v>
                </c:pt>
                <c:pt idx="5">
                  <c:v>187</c:v>
                </c:pt>
                <c:pt idx="6">
                  <c:v>202</c:v>
                </c:pt>
                <c:pt idx="7">
                  <c:v>210</c:v>
                </c:pt>
                <c:pt idx="8">
                  <c:v>199</c:v>
                </c:pt>
                <c:pt idx="9">
                  <c:v>189.5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7506168"/>
        <c:axId val="397506560"/>
      </c:barChart>
      <c:catAx>
        <c:axId val="39750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0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50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750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193.5</c:v>
                </c:pt>
                <c:pt idx="1">
                  <c:v>209</c:v>
                </c:pt>
                <c:pt idx="2">
                  <c:v>180</c:v>
                </c:pt>
                <c:pt idx="3">
                  <c:v>195</c:v>
                </c:pt>
                <c:pt idx="4">
                  <c:v>216.5</c:v>
                </c:pt>
                <c:pt idx="5">
                  <c:v>206</c:v>
                </c:pt>
                <c:pt idx="6">
                  <c:v>203.5</c:v>
                </c:pt>
                <c:pt idx="7">
                  <c:v>217</c:v>
                </c:pt>
                <c:pt idx="8">
                  <c:v>218.5</c:v>
                </c:pt>
                <c:pt idx="9">
                  <c:v>190</c:v>
                </c:pt>
                <c:pt idx="10">
                  <c:v>190</c:v>
                </c:pt>
                <c:pt idx="11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8748224"/>
        <c:axId val="398748616"/>
      </c:barChart>
      <c:catAx>
        <c:axId val="39874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748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8748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74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154</c:v>
                </c:pt>
                <c:pt idx="1">
                  <c:v>164.5</c:v>
                </c:pt>
                <c:pt idx="2">
                  <c:v>175.5</c:v>
                </c:pt>
                <c:pt idx="3">
                  <c:v>195.5</c:v>
                </c:pt>
                <c:pt idx="4">
                  <c:v>201</c:v>
                </c:pt>
                <c:pt idx="5">
                  <c:v>196</c:v>
                </c:pt>
                <c:pt idx="6">
                  <c:v>78</c:v>
                </c:pt>
                <c:pt idx="7">
                  <c:v>168.5</c:v>
                </c:pt>
                <c:pt idx="8">
                  <c:v>180</c:v>
                </c:pt>
                <c:pt idx="9">
                  <c:v>182.5</c:v>
                </c:pt>
                <c:pt idx="10">
                  <c:v>197</c:v>
                </c:pt>
                <c:pt idx="11">
                  <c:v>207</c:v>
                </c:pt>
                <c:pt idx="12">
                  <c:v>231.5</c:v>
                </c:pt>
                <c:pt idx="13">
                  <c:v>204.5</c:v>
                </c:pt>
                <c:pt idx="14">
                  <c:v>202</c:v>
                </c:pt>
                <c:pt idx="15">
                  <c:v>219.5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8749400"/>
        <c:axId val="398749792"/>
      </c:barChart>
      <c:catAx>
        <c:axId val="398749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7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8749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8749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95250</xdr:rowOff>
    </xdr:from>
    <xdr:to>
      <xdr:col>21</xdr:col>
      <xdr:colOff>1</xdr:colOff>
      <xdr:row>46</xdr:row>
      <xdr:rowOff>57150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3" t="s">
        <v>56</v>
      </c>
      <c r="B5" s="163"/>
      <c r="C5" s="163"/>
      <c r="D5" s="173" t="s">
        <v>150</v>
      </c>
      <c r="E5" s="173"/>
      <c r="F5" s="173"/>
      <c r="G5" s="173"/>
      <c r="H5" s="173"/>
      <c r="I5" s="163" t="s">
        <v>53</v>
      </c>
      <c r="J5" s="163"/>
      <c r="K5" s="163"/>
      <c r="L5" s="174"/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1" ht="12.75" customHeight="1" x14ac:dyDescent="0.2">
      <c r="A6" s="163" t="s">
        <v>55</v>
      </c>
      <c r="B6" s="163"/>
      <c r="C6" s="163"/>
      <c r="D6" s="170" t="s">
        <v>154</v>
      </c>
      <c r="E6" s="170"/>
      <c r="F6" s="170"/>
      <c r="G6" s="170"/>
      <c r="H6" s="170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v>42550</v>
      </c>
      <c r="T6" s="168"/>
      <c r="U6" s="168"/>
    </row>
    <row r="7" spans="1:21" ht="17.2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0" t="s">
        <v>36</v>
      </c>
      <c r="B8" s="164" t="s">
        <v>34</v>
      </c>
      <c r="C8" s="165"/>
      <c r="D8" s="165"/>
      <c r="E8" s="166"/>
      <c r="F8" s="160" t="s">
        <v>35</v>
      </c>
      <c r="G8" s="160" t="s">
        <v>37</v>
      </c>
      <c r="H8" s="160" t="s">
        <v>36</v>
      </c>
      <c r="I8" s="164" t="s">
        <v>34</v>
      </c>
      <c r="J8" s="165"/>
      <c r="K8" s="165"/>
      <c r="L8" s="166"/>
      <c r="M8" s="160" t="s">
        <v>35</v>
      </c>
      <c r="N8" s="160" t="s">
        <v>37</v>
      </c>
      <c r="O8" s="160" t="s">
        <v>36</v>
      </c>
      <c r="P8" s="164" t="s">
        <v>34</v>
      </c>
      <c r="Q8" s="165"/>
      <c r="R8" s="165"/>
      <c r="S8" s="166"/>
      <c r="T8" s="160" t="s">
        <v>35</v>
      </c>
      <c r="U8" s="160" t="s">
        <v>37</v>
      </c>
    </row>
    <row r="9" spans="1:21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1"/>
    </row>
    <row r="10" spans="1:21" ht="24" customHeight="1" x14ac:dyDescent="0.2">
      <c r="A10" s="18" t="s">
        <v>11</v>
      </c>
      <c r="B10" s="46">
        <v>26</v>
      </c>
      <c r="C10" s="46">
        <v>38</v>
      </c>
      <c r="D10" s="46">
        <v>0</v>
      </c>
      <c r="E10" s="46">
        <v>0</v>
      </c>
      <c r="F10" s="6">
        <f t="shared" ref="F10:F22" si="0">B10*0.5+C10*1+D10*2+E10*2.5</f>
        <v>51</v>
      </c>
      <c r="G10" s="2"/>
      <c r="H10" s="19" t="s">
        <v>4</v>
      </c>
      <c r="I10" s="46">
        <v>27</v>
      </c>
      <c r="J10" s="46">
        <v>41</v>
      </c>
      <c r="K10" s="46">
        <v>0</v>
      </c>
      <c r="L10" s="46">
        <v>2</v>
      </c>
      <c r="M10" s="6">
        <f t="shared" ref="M10:M22" si="1">I10*0.5+J10*1+K10*2+L10*2.5</f>
        <v>59.5</v>
      </c>
      <c r="N10" s="9">
        <f>F20+F21+F22+M10</f>
        <v>217</v>
      </c>
      <c r="O10" s="19" t="s">
        <v>43</v>
      </c>
      <c r="P10" s="46">
        <v>20</v>
      </c>
      <c r="Q10" s="46">
        <v>44</v>
      </c>
      <c r="R10" s="46">
        <v>0</v>
      </c>
      <c r="S10" s="46">
        <v>0</v>
      </c>
      <c r="T10" s="6">
        <f t="shared" ref="T10:T21" si="2">P10*0.5+Q10*1+R10*2+S10*2.5</f>
        <v>54</v>
      </c>
      <c r="U10" s="36"/>
    </row>
    <row r="11" spans="1:21" ht="24" customHeight="1" x14ac:dyDescent="0.2">
      <c r="A11" s="18" t="s">
        <v>14</v>
      </c>
      <c r="B11" s="46">
        <v>20</v>
      </c>
      <c r="C11" s="46">
        <v>35</v>
      </c>
      <c r="D11" s="46">
        <v>0</v>
      </c>
      <c r="E11" s="46">
        <v>0</v>
      </c>
      <c r="F11" s="6">
        <f t="shared" si="0"/>
        <v>45</v>
      </c>
      <c r="G11" s="2"/>
      <c r="H11" s="19" t="s">
        <v>5</v>
      </c>
      <c r="I11" s="46">
        <v>19</v>
      </c>
      <c r="J11" s="46">
        <v>52</v>
      </c>
      <c r="K11" s="46">
        <v>0</v>
      </c>
      <c r="L11" s="46">
        <v>1</v>
      </c>
      <c r="M11" s="6">
        <f t="shared" si="1"/>
        <v>64</v>
      </c>
      <c r="N11" s="9">
        <f>F21+F22+M10+M11</f>
        <v>231.5</v>
      </c>
      <c r="O11" s="19" t="s">
        <v>44</v>
      </c>
      <c r="P11" s="46">
        <v>23</v>
      </c>
      <c r="Q11" s="46">
        <v>60</v>
      </c>
      <c r="R11" s="46">
        <v>0</v>
      </c>
      <c r="S11" s="46">
        <v>1</v>
      </c>
      <c r="T11" s="6">
        <f t="shared" si="2"/>
        <v>74</v>
      </c>
      <c r="U11" s="2"/>
    </row>
    <row r="12" spans="1:21" ht="24" customHeight="1" x14ac:dyDescent="0.2">
      <c r="A12" s="18" t="s">
        <v>17</v>
      </c>
      <c r="B12" s="46">
        <v>25</v>
      </c>
      <c r="C12" s="46">
        <v>29</v>
      </c>
      <c r="D12" s="46">
        <v>0</v>
      </c>
      <c r="E12" s="46">
        <v>0</v>
      </c>
      <c r="F12" s="6">
        <f t="shared" si="0"/>
        <v>41.5</v>
      </c>
      <c r="G12" s="2"/>
      <c r="H12" s="19" t="s">
        <v>6</v>
      </c>
      <c r="I12" s="46">
        <v>20</v>
      </c>
      <c r="J12" s="46">
        <v>56</v>
      </c>
      <c r="K12" s="46">
        <v>0</v>
      </c>
      <c r="L12" s="46">
        <v>1</v>
      </c>
      <c r="M12" s="6">
        <f t="shared" si="1"/>
        <v>68.5</v>
      </c>
      <c r="N12" s="2">
        <f>F22+M10+M11+M12</f>
        <v>254.5</v>
      </c>
      <c r="O12" s="19" t="s">
        <v>32</v>
      </c>
      <c r="P12" s="46">
        <v>15</v>
      </c>
      <c r="Q12" s="46">
        <v>47</v>
      </c>
      <c r="R12" s="46">
        <v>0</v>
      </c>
      <c r="S12" s="46">
        <v>1</v>
      </c>
      <c r="T12" s="6">
        <f t="shared" si="2"/>
        <v>57</v>
      </c>
      <c r="U12" s="2"/>
    </row>
    <row r="13" spans="1:21" ht="24" customHeight="1" x14ac:dyDescent="0.2">
      <c r="A13" s="18" t="s">
        <v>19</v>
      </c>
      <c r="B13" s="46">
        <v>17</v>
      </c>
      <c r="C13" s="46">
        <v>27</v>
      </c>
      <c r="D13" s="46">
        <v>0</v>
      </c>
      <c r="E13" s="46">
        <v>0</v>
      </c>
      <c r="F13" s="6">
        <f t="shared" si="0"/>
        <v>35.5</v>
      </c>
      <c r="G13" s="2">
        <f t="shared" ref="G13:G19" si="3">F10+F11+F12+F13</f>
        <v>173</v>
      </c>
      <c r="H13" s="19" t="s">
        <v>7</v>
      </c>
      <c r="I13" s="46">
        <v>21</v>
      </c>
      <c r="J13" s="46">
        <v>78</v>
      </c>
      <c r="K13" s="46">
        <v>0</v>
      </c>
      <c r="L13" s="46">
        <v>1</v>
      </c>
      <c r="M13" s="6">
        <f t="shared" si="1"/>
        <v>91</v>
      </c>
      <c r="N13" s="2">
        <f t="shared" ref="N13:N18" si="4">M10+M11+M12+M13</f>
        <v>283</v>
      </c>
      <c r="O13" s="19" t="s">
        <v>33</v>
      </c>
      <c r="P13" s="46">
        <v>23</v>
      </c>
      <c r="Q13" s="46">
        <v>51</v>
      </c>
      <c r="R13" s="46">
        <v>0</v>
      </c>
      <c r="S13" s="46">
        <v>2</v>
      </c>
      <c r="T13" s="6">
        <f t="shared" si="2"/>
        <v>67.5</v>
      </c>
      <c r="U13" s="2">
        <f t="shared" ref="U13:U21" si="5">T10+T11+T12+T13</f>
        <v>252.5</v>
      </c>
    </row>
    <row r="14" spans="1:21" ht="24" customHeight="1" x14ac:dyDescent="0.2">
      <c r="A14" s="18" t="s">
        <v>21</v>
      </c>
      <c r="B14" s="46">
        <v>9</v>
      </c>
      <c r="C14" s="46">
        <v>26</v>
      </c>
      <c r="D14" s="46">
        <v>0</v>
      </c>
      <c r="E14" s="46">
        <v>0</v>
      </c>
      <c r="F14" s="6">
        <f t="shared" si="0"/>
        <v>30.5</v>
      </c>
      <c r="G14" s="2">
        <f t="shared" si="3"/>
        <v>152.5</v>
      </c>
      <c r="H14" s="19" t="s">
        <v>9</v>
      </c>
      <c r="I14" s="46">
        <v>11</v>
      </c>
      <c r="J14" s="46">
        <v>33</v>
      </c>
      <c r="K14" s="46">
        <v>0</v>
      </c>
      <c r="L14" s="46">
        <v>1</v>
      </c>
      <c r="M14" s="6">
        <f t="shared" si="1"/>
        <v>41</v>
      </c>
      <c r="N14" s="2">
        <f t="shared" si="4"/>
        <v>264.5</v>
      </c>
      <c r="O14" s="19" t="s">
        <v>29</v>
      </c>
      <c r="P14" s="45">
        <v>27</v>
      </c>
      <c r="Q14" s="45">
        <v>34</v>
      </c>
      <c r="R14" s="45">
        <v>0</v>
      </c>
      <c r="S14" s="45">
        <v>3</v>
      </c>
      <c r="T14" s="6">
        <f t="shared" si="2"/>
        <v>55</v>
      </c>
      <c r="U14" s="2">
        <f t="shared" si="5"/>
        <v>253.5</v>
      </c>
    </row>
    <row r="15" spans="1:21" ht="24" customHeight="1" x14ac:dyDescent="0.2">
      <c r="A15" s="18" t="s">
        <v>23</v>
      </c>
      <c r="B15" s="46">
        <v>16</v>
      </c>
      <c r="C15" s="46">
        <v>30</v>
      </c>
      <c r="D15" s="46">
        <v>0</v>
      </c>
      <c r="E15" s="46">
        <v>0</v>
      </c>
      <c r="F15" s="6">
        <f t="shared" si="0"/>
        <v>38</v>
      </c>
      <c r="G15" s="2">
        <f t="shared" si="3"/>
        <v>145.5</v>
      </c>
      <c r="H15" s="19" t="s">
        <v>12</v>
      </c>
      <c r="I15" s="46">
        <v>10</v>
      </c>
      <c r="J15" s="46">
        <v>30</v>
      </c>
      <c r="K15" s="46">
        <v>0</v>
      </c>
      <c r="L15" s="46">
        <v>1</v>
      </c>
      <c r="M15" s="6">
        <f t="shared" si="1"/>
        <v>37.5</v>
      </c>
      <c r="N15" s="2">
        <f t="shared" si="4"/>
        <v>238</v>
      </c>
      <c r="O15" s="18" t="s">
        <v>30</v>
      </c>
      <c r="P15" s="46">
        <v>26</v>
      </c>
      <c r="Q15" s="46">
        <v>50</v>
      </c>
      <c r="R15" s="45">
        <v>0</v>
      </c>
      <c r="S15" s="46">
        <v>0</v>
      </c>
      <c r="T15" s="6">
        <f t="shared" si="2"/>
        <v>63</v>
      </c>
      <c r="U15" s="2">
        <f t="shared" si="5"/>
        <v>242.5</v>
      </c>
    </row>
    <row r="16" spans="1:21" ht="24" customHeight="1" x14ac:dyDescent="0.2">
      <c r="A16" s="18" t="s">
        <v>39</v>
      </c>
      <c r="B16" s="46">
        <v>18</v>
      </c>
      <c r="C16" s="46">
        <v>27</v>
      </c>
      <c r="D16" s="46">
        <v>0</v>
      </c>
      <c r="E16" s="46">
        <v>0</v>
      </c>
      <c r="F16" s="6">
        <f t="shared" si="0"/>
        <v>36</v>
      </c>
      <c r="G16" s="2">
        <f t="shared" si="3"/>
        <v>140</v>
      </c>
      <c r="H16" s="19" t="s">
        <v>15</v>
      </c>
      <c r="I16" s="46">
        <v>10</v>
      </c>
      <c r="J16" s="46">
        <v>30</v>
      </c>
      <c r="K16" s="46">
        <v>0</v>
      </c>
      <c r="L16" s="46">
        <v>0</v>
      </c>
      <c r="M16" s="6">
        <f t="shared" si="1"/>
        <v>35</v>
      </c>
      <c r="N16" s="2">
        <f t="shared" si="4"/>
        <v>204.5</v>
      </c>
      <c r="O16" s="19" t="s">
        <v>8</v>
      </c>
      <c r="P16" s="46">
        <v>19</v>
      </c>
      <c r="Q16" s="46">
        <v>37</v>
      </c>
      <c r="R16" s="46">
        <v>0</v>
      </c>
      <c r="S16" s="46">
        <v>1</v>
      </c>
      <c r="T16" s="6">
        <f t="shared" si="2"/>
        <v>49</v>
      </c>
      <c r="U16" s="2">
        <f t="shared" si="5"/>
        <v>234.5</v>
      </c>
    </row>
    <row r="17" spans="1:21" ht="24" customHeight="1" x14ac:dyDescent="0.2">
      <c r="A17" s="18" t="s">
        <v>40</v>
      </c>
      <c r="B17" s="46">
        <v>16</v>
      </c>
      <c r="C17" s="46">
        <v>31</v>
      </c>
      <c r="D17" s="46">
        <v>0</v>
      </c>
      <c r="E17" s="46">
        <v>1</v>
      </c>
      <c r="F17" s="6">
        <f t="shared" si="0"/>
        <v>41.5</v>
      </c>
      <c r="G17" s="2">
        <f t="shared" si="3"/>
        <v>146</v>
      </c>
      <c r="H17" s="19" t="s">
        <v>18</v>
      </c>
      <c r="I17" s="46">
        <v>10</v>
      </c>
      <c r="J17" s="46">
        <v>29</v>
      </c>
      <c r="K17" s="46">
        <v>0</v>
      </c>
      <c r="L17" s="46">
        <v>0</v>
      </c>
      <c r="M17" s="6">
        <f t="shared" si="1"/>
        <v>34</v>
      </c>
      <c r="N17" s="2">
        <f t="shared" si="4"/>
        <v>147.5</v>
      </c>
      <c r="O17" s="19" t="s">
        <v>10</v>
      </c>
      <c r="P17" s="46">
        <v>27</v>
      </c>
      <c r="Q17" s="46">
        <v>54</v>
      </c>
      <c r="R17" s="46">
        <v>0</v>
      </c>
      <c r="S17" s="46">
        <v>0</v>
      </c>
      <c r="T17" s="6">
        <f t="shared" si="2"/>
        <v>67.5</v>
      </c>
      <c r="U17" s="2">
        <f t="shared" si="5"/>
        <v>234.5</v>
      </c>
    </row>
    <row r="18" spans="1:21" ht="24" customHeight="1" x14ac:dyDescent="0.2">
      <c r="A18" s="18" t="s">
        <v>41</v>
      </c>
      <c r="B18" s="46">
        <v>22</v>
      </c>
      <c r="C18" s="46">
        <v>45</v>
      </c>
      <c r="D18" s="46">
        <v>0</v>
      </c>
      <c r="E18" s="46">
        <v>1</v>
      </c>
      <c r="F18" s="6">
        <f t="shared" si="0"/>
        <v>58.5</v>
      </c>
      <c r="G18" s="2">
        <f t="shared" si="3"/>
        <v>174</v>
      </c>
      <c r="H18" s="19" t="s">
        <v>20</v>
      </c>
      <c r="I18" s="46">
        <v>21</v>
      </c>
      <c r="J18" s="46">
        <v>25</v>
      </c>
      <c r="K18" s="46">
        <v>0</v>
      </c>
      <c r="L18" s="46">
        <v>0</v>
      </c>
      <c r="M18" s="6">
        <f t="shared" si="1"/>
        <v>35.5</v>
      </c>
      <c r="N18" s="2">
        <f t="shared" si="4"/>
        <v>142</v>
      </c>
      <c r="O18" s="19" t="s">
        <v>13</v>
      </c>
      <c r="P18" s="46">
        <v>42</v>
      </c>
      <c r="Q18" s="46">
        <v>72</v>
      </c>
      <c r="R18" s="46">
        <v>0</v>
      </c>
      <c r="S18" s="46">
        <v>1</v>
      </c>
      <c r="T18" s="6">
        <f t="shared" si="2"/>
        <v>95.5</v>
      </c>
      <c r="U18" s="2">
        <f t="shared" si="5"/>
        <v>275</v>
      </c>
    </row>
    <row r="19" spans="1:21" ht="24" customHeight="1" thickBot="1" x14ac:dyDescent="0.25">
      <c r="A19" s="21" t="s">
        <v>42</v>
      </c>
      <c r="B19" s="47">
        <v>23</v>
      </c>
      <c r="C19" s="47">
        <v>423</v>
      </c>
      <c r="D19" s="47">
        <v>0</v>
      </c>
      <c r="E19" s="47">
        <v>1</v>
      </c>
      <c r="F19" s="7">
        <f t="shared" si="0"/>
        <v>437</v>
      </c>
      <c r="G19" s="3">
        <f t="shared" si="3"/>
        <v>573</v>
      </c>
      <c r="H19" s="20" t="s">
        <v>22</v>
      </c>
      <c r="I19" s="45">
        <v>13</v>
      </c>
      <c r="J19" s="45">
        <v>34</v>
      </c>
      <c r="K19" s="45">
        <v>0</v>
      </c>
      <c r="L19" s="45">
        <v>1</v>
      </c>
      <c r="M19" s="6">
        <f t="shared" si="1"/>
        <v>43</v>
      </c>
      <c r="N19" s="2">
        <f>M16+M17+M18+M19</f>
        <v>147.5</v>
      </c>
      <c r="O19" s="19" t="s">
        <v>16</v>
      </c>
      <c r="P19" s="46">
        <v>40</v>
      </c>
      <c r="Q19" s="46">
        <v>64</v>
      </c>
      <c r="R19" s="46">
        <v>1</v>
      </c>
      <c r="S19" s="46">
        <v>1</v>
      </c>
      <c r="T19" s="6">
        <f t="shared" si="2"/>
        <v>88.5</v>
      </c>
      <c r="U19" s="2">
        <f t="shared" si="5"/>
        <v>300.5</v>
      </c>
    </row>
    <row r="20" spans="1:21" ht="24" customHeight="1" x14ac:dyDescent="0.2">
      <c r="A20" s="19" t="s">
        <v>27</v>
      </c>
      <c r="B20" s="45">
        <v>17</v>
      </c>
      <c r="C20" s="45">
        <v>41</v>
      </c>
      <c r="D20" s="45">
        <v>0</v>
      </c>
      <c r="E20" s="45">
        <v>0</v>
      </c>
      <c r="F20" s="8">
        <f t="shared" si="0"/>
        <v>49.5</v>
      </c>
      <c r="G20" s="35"/>
      <c r="H20" s="19" t="s">
        <v>24</v>
      </c>
      <c r="I20" s="46">
        <v>13</v>
      </c>
      <c r="J20" s="46">
        <v>40</v>
      </c>
      <c r="K20" s="46">
        <v>0</v>
      </c>
      <c r="L20" s="46">
        <v>0</v>
      </c>
      <c r="M20" s="8">
        <f t="shared" si="1"/>
        <v>46.5</v>
      </c>
      <c r="N20" s="2">
        <f>M17+M18+M19+M20</f>
        <v>159</v>
      </c>
      <c r="O20" s="19" t="s">
        <v>45</v>
      </c>
      <c r="P20" s="45">
        <v>45</v>
      </c>
      <c r="Q20" s="45">
        <v>66</v>
      </c>
      <c r="R20" s="46">
        <v>0</v>
      </c>
      <c r="S20" s="45">
        <v>0</v>
      </c>
      <c r="T20" s="8">
        <f t="shared" si="2"/>
        <v>88.5</v>
      </c>
      <c r="U20" s="2">
        <f t="shared" si="5"/>
        <v>340</v>
      </c>
    </row>
    <row r="21" spans="1:21" ht="24" customHeight="1" thickBot="1" x14ac:dyDescent="0.25">
      <c r="A21" s="19" t="s">
        <v>28</v>
      </c>
      <c r="B21" s="46">
        <v>13</v>
      </c>
      <c r="C21" s="46">
        <v>39</v>
      </c>
      <c r="D21" s="46">
        <v>0</v>
      </c>
      <c r="E21" s="46">
        <v>0</v>
      </c>
      <c r="F21" s="6">
        <f t="shared" si="0"/>
        <v>45.5</v>
      </c>
      <c r="G21" s="36"/>
      <c r="H21" s="20" t="s">
        <v>25</v>
      </c>
      <c r="I21" s="46">
        <v>16</v>
      </c>
      <c r="J21" s="46">
        <v>37</v>
      </c>
      <c r="K21" s="46">
        <v>0</v>
      </c>
      <c r="L21" s="46">
        <v>1</v>
      </c>
      <c r="M21" s="6">
        <f t="shared" si="1"/>
        <v>47.5</v>
      </c>
      <c r="N21" s="2">
        <f>M18+M19+M20+M21</f>
        <v>172.5</v>
      </c>
      <c r="O21" s="21" t="s">
        <v>46</v>
      </c>
      <c r="P21" s="47">
        <v>29</v>
      </c>
      <c r="Q21" s="47">
        <v>55</v>
      </c>
      <c r="R21" s="47">
        <v>0</v>
      </c>
      <c r="S21" s="47">
        <v>0</v>
      </c>
      <c r="T21" s="7">
        <f t="shared" si="2"/>
        <v>69.5</v>
      </c>
      <c r="U21" s="3">
        <f t="shared" si="5"/>
        <v>342</v>
      </c>
    </row>
    <row r="22" spans="1:21" ht="24" customHeight="1" thickBot="1" x14ac:dyDescent="0.25">
      <c r="A22" s="19" t="s">
        <v>1</v>
      </c>
      <c r="B22" s="46">
        <v>12</v>
      </c>
      <c r="C22" s="46">
        <v>54</v>
      </c>
      <c r="D22" s="46">
        <v>0</v>
      </c>
      <c r="E22" s="46">
        <v>1</v>
      </c>
      <c r="F22" s="6">
        <f t="shared" si="0"/>
        <v>62.5</v>
      </c>
      <c r="G22" s="2"/>
      <c r="H22" s="21" t="s">
        <v>26</v>
      </c>
      <c r="I22" s="47">
        <v>11</v>
      </c>
      <c r="J22" s="47">
        <v>37</v>
      </c>
      <c r="K22" s="47">
        <v>0</v>
      </c>
      <c r="L22" s="47">
        <v>3</v>
      </c>
      <c r="M22" s="6">
        <f t="shared" si="1"/>
        <v>50</v>
      </c>
      <c r="N22" s="3">
        <f>M19+M20+M21+M22</f>
        <v>187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2">
        <f>MAX(G13:G19)</f>
        <v>573</v>
      </c>
      <c r="H23" s="183" t="s">
        <v>48</v>
      </c>
      <c r="I23" s="184"/>
      <c r="J23" s="176" t="s">
        <v>50</v>
      </c>
      <c r="K23" s="177"/>
      <c r="L23" s="177"/>
      <c r="M23" s="178"/>
      <c r="N23" s="83">
        <f>MAX(N10:N22)</f>
        <v>283</v>
      </c>
      <c r="O23" s="179" t="s">
        <v>49</v>
      </c>
      <c r="P23" s="180"/>
      <c r="Q23" s="185" t="s">
        <v>50</v>
      </c>
      <c r="R23" s="186"/>
      <c r="S23" s="186"/>
      <c r="T23" s="187"/>
      <c r="U23" s="82">
        <f>MAX(U13:U21)</f>
        <v>342</v>
      </c>
    </row>
    <row r="24" spans="1:21" ht="15" customHeight="1" x14ac:dyDescent="0.2">
      <c r="A24" s="181"/>
      <c r="B24" s="182"/>
      <c r="C24" s="80" t="s">
        <v>73</v>
      </c>
      <c r="D24" s="84"/>
      <c r="E24" s="84"/>
      <c r="F24" s="85" t="s">
        <v>89</v>
      </c>
      <c r="G24" s="86"/>
      <c r="H24" s="181"/>
      <c r="I24" s="182"/>
      <c r="J24" s="80" t="s">
        <v>73</v>
      </c>
      <c r="K24" s="84"/>
      <c r="L24" s="84"/>
      <c r="M24" s="85" t="s">
        <v>76</v>
      </c>
      <c r="N24" s="86"/>
      <c r="O24" s="181"/>
      <c r="P24" s="182"/>
      <c r="Q24" s="80" t="s">
        <v>73</v>
      </c>
      <c r="R24" s="84"/>
      <c r="S24" s="84"/>
      <c r="T24" s="85" t="s">
        <v>72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2" sqref="W1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.42578125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CALLE 80 X CARRERA 42F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0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155</v>
      </c>
      <c r="E6" s="189"/>
      <c r="F6" s="189"/>
      <c r="G6" s="189"/>
      <c r="H6" s="189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f>'G-1'!S6:U6</f>
        <v>42550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4" t="s">
        <v>34</v>
      </c>
      <c r="C8" s="165"/>
      <c r="D8" s="165"/>
      <c r="E8" s="166"/>
      <c r="F8" s="160" t="s">
        <v>35</v>
      </c>
      <c r="G8" s="160" t="s">
        <v>37</v>
      </c>
      <c r="H8" s="160" t="s">
        <v>36</v>
      </c>
      <c r="I8" s="164" t="s">
        <v>34</v>
      </c>
      <c r="J8" s="165"/>
      <c r="K8" s="165"/>
      <c r="L8" s="166"/>
      <c r="M8" s="160" t="s">
        <v>35</v>
      </c>
      <c r="N8" s="160" t="s">
        <v>37</v>
      </c>
      <c r="O8" s="160" t="s">
        <v>36</v>
      </c>
      <c r="P8" s="164" t="s">
        <v>34</v>
      </c>
      <c r="Q8" s="165"/>
      <c r="R8" s="165"/>
      <c r="S8" s="166"/>
      <c r="T8" s="160" t="s">
        <v>35</v>
      </c>
      <c r="U8" s="160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36</v>
      </c>
      <c r="C10" s="46">
        <v>91</v>
      </c>
      <c r="D10" s="46">
        <v>0</v>
      </c>
      <c r="E10" s="46">
        <v>0</v>
      </c>
      <c r="F10" s="6">
        <f t="shared" ref="F10:F22" si="0">B10*0.5+C10*1+D10*2+E10*2.5</f>
        <v>109</v>
      </c>
      <c r="G10" s="2"/>
      <c r="H10" s="19" t="s">
        <v>4</v>
      </c>
      <c r="I10" s="46">
        <v>13</v>
      </c>
      <c r="J10" s="46">
        <v>49</v>
      </c>
      <c r="K10" s="46">
        <v>0</v>
      </c>
      <c r="L10" s="46">
        <v>2</v>
      </c>
      <c r="M10" s="6">
        <f t="shared" ref="M10:M22" si="1">I10*0.5+J10*1+K10*2+L10*2.5</f>
        <v>60.5</v>
      </c>
      <c r="N10" s="9">
        <f>F20+F21+F22+M10</f>
        <v>193</v>
      </c>
      <c r="O10" s="19" t="s">
        <v>43</v>
      </c>
      <c r="P10" s="46">
        <v>12</v>
      </c>
      <c r="Q10" s="46">
        <v>46</v>
      </c>
      <c r="R10" s="46">
        <v>0</v>
      </c>
      <c r="S10" s="46">
        <v>0</v>
      </c>
      <c r="T10" s="6">
        <f t="shared" ref="T10:T21" si="2">P10*0.5+Q10*1+R10*2+S10*2.5</f>
        <v>52</v>
      </c>
      <c r="U10" s="10"/>
      <c r="AB10" s="1"/>
    </row>
    <row r="11" spans="1:28" ht="24" customHeight="1" x14ac:dyDescent="0.2">
      <c r="A11" s="18" t="s">
        <v>14</v>
      </c>
      <c r="B11" s="46">
        <v>45</v>
      </c>
      <c r="C11" s="46">
        <v>90</v>
      </c>
      <c r="D11" s="46">
        <v>0</v>
      </c>
      <c r="E11" s="46">
        <v>0</v>
      </c>
      <c r="F11" s="6">
        <f t="shared" si="0"/>
        <v>112.5</v>
      </c>
      <c r="G11" s="2"/>
      <c r="H11" s="19" t="s">
        <v>5</v>
      </c>
      <c r="I11" s="46">
        <v>16</v>
      </c>
      <c r="J11" s="46">
        <v>44</v>
      </c>
      <c r="K11" s="46">
        <v>0</v>
      </c>
      <c r="L11" s="46">
        <v>1</v>
      </c>
      <c r="M11" s="6">
        <f t="shared" si="1"/>
        <v>54.5</v>
      </c>
      <c r="N11" s="9">
        <f>F21+F22+M10+M11</f>
        <v>211</v>
      </c>
      <c r="O11" s="19" t="s">
        <v>44</v>
      </c>
      <c r="P11" s="46">
        <v>14</v>
      </c>
      <c r="Q11" s="46">
        <v>48</v>
      </c>
      <c r="R11" s="46">
        <v>0</v>
      </c>
      <c r="S11" s="46">
        <v>3</v>
      </c>
      <c r="T11" s="6">
        <f t="shared" si="2"/>
        <v>62.5</v>
      </c>
      <c r="U11" s="2"/>
      <c r="AB11" s="1"/>
    </row>
    <row r="12" spans="1:28" ht="24" customHeight="1" x14ac:dyDescent="0.2">
      <c r="A12" s="18" t="s">
        <v>17</v>
      </c>
      <c r="B12" s="46">
        <v>47</v>
      </c>
      <c r="C12" s="46">
        <v>75</v>
      </c>
      <c r="D12" s="46">
        <v>0</v>
      </c>
      <c r="E12" s="46">
        <v>1</v>
      </c>
      <c r="F12" s="6">
        <f t="shared" si="0"/>
        <v>101</v>
      </c>
      <c r="G12" s="2"/>
      <c r="H12" s="19" t="s">
        <v>6</v>
      </c>
      <c r="I12" s="46">
        <v>9</v>
      </c>
      <c r="J12" s="46">
        <v>34</v>
      </c>
      <c r="K12" s="46">
        <v>0</v>
      </c>
      <c r="L12" s="46">
        <v>0</v>
      </c>
      <c r="M12" s="6">
        <f t="shared" si="1"/>
        <v>38.5</v>
      </c>
      <c r="N12" s="2">
        <f>F22+M10+M11+M12</f>
        <v>208</v>
      </c>
      <c r="O12" s="19" t="s">
        <v>32</v>
      </c>
      <c r="P12" s="46">
        <v>11</v>
      </c>
      <c r="Q12" s="46">
        <v>51</v>
      </c>
      <c r="R12" s="46">
        <v>0</v>
      </c>
      <c r="S12" s="46">
        <v>0</v>
      </c>
      <c r="T12" s="6">
        <f t="shared" si="2"/>
        <v>56.5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55</v>
      </c>
      <c r="D13" s="46">
        <v>0</v>
      </c>
      <c r="E13" s="46">
        <v>1</v>
      </c>
      <c r="F13" s="6">
        <f t="shared" si="0"/>
        <v>69.5</v>
      </c>
      <c r="G13" s="2">
        <f t="shared" ref="G13:G19" si="3">F10+F11+F12+F13</f>
        <v>392</v>
      </c>
      <c r="H13" s="19" t="s">
        <v>7</v>
      </c>
      <c r="I13" s="46">
        <v>5</v>
      </c>
      <c r="J13" s="46">
        <v>40</v>
      </c>
      <c r="K13" s="46">
        <v>0</v>
      </c>
      <c r="L13" s="46">
        <v>1</v>
      </c>
      <c r="M13" s="6">
        <f t="shared" si="1"/>
        <v>45</v>
      </c>
      <c r="N13" s="2">
        <f t="shared" ref="N13:N18" si="4">M10+M11+M12+M13</f>
        <v>198.5</v>
      </c>
      <c r="O13" s="19" t="s">
        <v>33</v>
      </c>
      <c r="P13" s="46">
        <v>7</v>
      </c>
      <c r="Q13" s="46">
        <v>59</v>
      </c>
      <c r="R13" s="46">
        <v>0</v>
      </c>
      <c r="S13" s="46">
        <v>0</v>
      </c>
      <c r="T13" s="6">
        <f t="shared" si="2"/>
        <v>62.5</v>
      </c>
      <c r="U13" s="2">
        <f t="shared" ref="U13:U21" si="5">T10+T11+T12+T13</f>
        <v>233.5</v>
      </c>
      <c r="AB13" s="79">
        <v>212.5</v>
      </c>
    </row>
    <row r="14" spans="1:28" ht="24" customHeight="1" x14ac:dyDescent="0.2">
      <c r="A14" s="18" t="s">
        <v>21</v>
      </c>
      <c r="B14" s="46">
        <v>8</v>
      </c>
      <c r="C14" s="46">
        <v>33</v>
      </c>
      <c r="D14" s="46">
        <v>0</v>
      </c>
      <c r="E14" s="46">
        <v>1</v>
      </c>
      <c r="F14" s="6">
        <f t="shared" si="0"/>
        <v>39.5</v>
      </c>
      <c r="G14" s="2">
        <f t="shared" si="3"/>
        <v>322.5</v>
      </c>
      <c r="H14" s="19" t="s">
        <v>9</v>
      </c>
      <c r="I14" s="46">
        <v>10</v>
      </c>
      <c r="J14" s="46">
        <v>36</v>
      </c>
      <c r="K14" s="46">
        <v>0</v>
      </c>
      <c r="L14" s="46">
        <v>0</v>
      </c>
      <c r="M14" s="6">
        <f t="shared" si="1"/>
        <v>41</v>
      </c>
      <c r="N14" s="2">
        <f t="shared" si="4"/>
        <v>179</v>
      </c>
      <c r="O14" s="19" t="s">
        <v>29</v>
      </c>
      <c r="P14" s="45">
        <v>8</v>
      </c>
      <c r="Q14" s="45">
        <v>31</v>
      </c>
      <c r="R14" s="45">
        <v>0</v>
      </c>
      <c r="S14" s="45">
        <v>2</v>
      </c>
      <c r="T14" s="6">
        <f t="shared" si="2"/>
        <v>40</v>
      </c>
      <c r="U14" s="2">
        <f t="shared" si="5"/>
        <v>221.5</v>
      </c>
      <c r="AB14" s="79">
        <v>226</v>
      </c>
    </row>
    <row r="15" spans="1:28" ht="24" customHeight="1" x14ac:dyDescent="0.2">
      <c r="A15" s="18" t="s">
        <v>23</v>
      </c>
      <c r="B15" s="46">
        <v>22</v>
      </c>
      <c r="C15" s="46">
        <v>56</v>
      </c>
      <c r="D15" s="46">
        <v>0</v>
      </c>
      <c r="E15" s="46">
        <v>0</v>
      </c>
      <c r="F15" s="6">
        <f t="shared" si="0"/>
        <v>67</v>
      </c>
      <c r="G15" s="2">
        <f t="shared" si="3"/>
        <v>277</v>
      </c>
      <c r="H15" s="19" t="s">
        <v>12</v>
      </c>
      <c r="I15" s="46">
        <v>15</v>
      </c>
      <c r="J15" s="46">
        <v>39</v>
      </c>
      <c r="K15" s="46">
        <v>0</v>
      </c>
      <c r="L15" s="46">
        <v>1</v>
      </c>
      <c r="M15" s="6">
        <f t="shared" si="1"/>
        <v>49</v>
      </c>
      <c r="N15" s="2">
        <f t="shared" si="4"/>
        <v>173.5</v>
      </c>
      <c r="O15" s="18" t="s">
        <v>30</v>
      </c>
      <c r="P15" s="46">
        <v>6</v>
      </c>
      <c r="Q15" s="46">
        <v>39</v>
      </c>
      <c r="R15" s="46">
        <v>0</v>
      </c>
      <c r="S15" s="46">
        <v>2</v>
      </c>
      <c r="T15" s="6">
        <f t="shared" si="2"/>
        <v>47</v>
      </c>
      <c r="U15" s="2">
        <f t="shared" si="5"/>
        <v>206</v>
      </c>
      <c r="AB15" s="79">
        <v>233.5</v>
      </c>
    </row>
    <row r="16" spans="1:28" ht="24" customHeight="1" x14ac:dyDescent="0.2">
      <c r="A16" s="18" t="s">
        <v>39</v>
      </c>
      <c r="B16" s="46">
        <v>14</v>
      </c>
      <c r="C16" s="46">
        <v>52</v>
      </c>
      <c r="D16" s="46">
        <v>0</v>
      </c>
      <c r="E16" s="46">
        <v>0</v>
      </c>
      <c r="F16" s="6">
        <f t="shared" si="0"/>
        <v>59</v>
      </c>
      <c r="G16" s="2">
        <f t="shared" si="3"/>
        <v>235</v>
      </c>
      <c r="H16" s="19" t="s">
        <v>15</v>
      </c>
      <c r="I16" s="46">
        <v>12</v>
      </c>
      <c r="J16" s="46">
        <v>49</v>
      </c>
      <c r="K16" s="46">
        <v>0</v>
      </c>
      <c r="L16" s="46">
        <v>0</v>
      </c>
      <c r="M16" s="6">
        <f t="shared" si="1"/>
        <v>55</v>
      </c>
      <c r="N16" s="2">
        <f t="shared" si="4"/>
        <v>190</v>
      </c>
      <c r="O16" s="19" t="s">
        <v>8</v>
      </c>
      <c r="P16" s="46">
        <v>9</v>
      </c>
      <c r="Q16" s="46">
        <v>55</v>
      </c>
      <c r="R16" s="46">
        <v>0</v>
      </c>
      <c r="S16" s="46">
        <v>0</v>
      </c>
      <c r="T16" s="6">
        <f t="shared" si="2"/>
        <v>59.5</v>
      </c>
      <c r="U16" s="2">
        <f t="shared" si="5"/>
        <v>209</v>
      </c>
      <c r="AB16" s="79">
        <v>234</v>
      </c>
    </row>
    <row r="17" spans="1:28" ht="24" customHeight="1" x14ac:dyDescent="0.2">
      <c r="A17" s="18" t="s">
        <v>40</v>
      </c>
      <c r="B17" s="46">
        <v>15</v>
      </c>
      <c r="C17" s="46">
        <v>42</v>
      </c>
      <c r="D17" s="46">
        <v>0</v>
      </c>
      <c r="E17" s="46">
        <v>0</v>
      </c>
      <c r="F17" s="6">
        <f t="shared" si="0"/>
        <v>49.5</v>
      </c>
      <c r="G17" s="2">
        <f t="shared" si="3"/>
        <v>215</v>
      </c>
      <c r="H17" s="19" t="s">
        <v>18</v>
      </c>
      <c r="I17" s="46">
        <v>16</v>
      </c>
      <c r="J17" s="46">
        <v>61</v>
      </c>
      <c r="K17" s="46">
        <v>0</v>
      </c>
      <c r="L17" s="46">
        <v>0</v>
      </c>
      <c r="M17" s="6">
        <f t="shared" si="1"/>
        <v>69</v>
      </c>
      <c r="N17" s="2">
        <f t="shared" si="4"/>
        <v>214</v>
      </c>
      <c r="O17" s="19" t="s">
        <v>10</v>
      </c>
      <c r="P17" s="46">
        <v>22</v>
      </c>
      <c r="Q17" s="46">
        <v>51</v>
      </c>
      <c r="R17" s="46">
        <v>0</v>
      </c>
      <c r="S17" s="46">
        <v>1</v>
      </c>
      <c r="T17" s="6">
        <f t="shared" si="2"/>
        <v>64.5</v>
      </c>
      <c r="U17" s="2">
        <f t="shared" si="5"/>
        <v>211</v>
      </c>
      <c r="AB17" s="79">
        <v>248</v>
      </c>
    </row>
    <row r="18" spans="1:28" ht="24" customHeight="1" x14ac:dyDescent="0.2">
      <c r="A18" s="18" t="s">
        <v>41</v>
      </c>
      <c r="B18" s="46">
        <v>21</v>
      </c>
      <c r="C18" s="46">
        <v>57</v>
      </c>
      <c r="D18" s="46">
        <v>0</v>
      </c>
      <c r="E18" s="46">
        <v>2</v>
      </c>
      <c r="F18" s="6">
        <f t="shared" si="0"/>
        <v>72.5</v>
      </c>
      <c r="G18" s="2">
        <f t="shared" si="3"/>
        <v>248</v>
      </c>
      <c r="H18" s="19" t="s">
        <v>20</v>
      </c>
      <c r="I18" s="46">
        <v>24</v>
      </c>
      <c r="J18" s="46">
        <v>73</v>
      </c>
      <c r="K18" s="46">
        <v>0</v>
      </c>
      <c r="L18" s="46">
        <v>4</v>
      </c>
      <c r="M18" s="6">
        <f t="shared" si="1"/>
        <v>95</v>
      </c>
      <c r="N18" s="2">
        <f t="shared" si="4"/>
        <v>268</v>
      </c>
      <c r="O18" s="19" t="s">
        <v>13</v>
      </c>
      <c r="P18" s="46">
        <v>19</v>
      </c>
      <c r="Q18" s="46">
        <v>36</v>
      </c>
      <c r="R18" s="46">
        <v>0</v>
      </c>
      <c r="S18" s="46">
        <v>1</v>
      </c>
      <c r="T18" s="6">
        <f t="shared" si="2"/>
        <v>48</v>
      </c>
      <c r="U18" s="2">
        <f t="shared" si="5"/>
        <v>219</v>
      </c>
      <c r="AB18" s="79">
        <v>248</v>
      </c>
    </row>
    <row r="19" spans="1:28" ht="24" customHeight="1" thickBot="1" x14ac:dyDescent="0.25">
      <c r="A19" s="21" t="s">
        <v>42</v>
      </c>
      <c r="B19" s="47">
        <v>21</v>
      </c>
      <c r="C19" s="47">
        <v>40</v>
      </c>
      <c r="D19" s="47">
        <v>0</v>
      </c>
      <c r="E19" s="47">
        <v>0</v>
      </c>
      <c r="F19" s="7">
        <f t="shared" si="0"/>
        <v>50.5</v>
      </c>
      <c r="G19" s="3">
        <f t="shared" si="3"/>
        <v>231.5</v>
      </c>
      <c r="H19" s="20" t="s">
        <v>22</v>
      </c>
      <c r="I19" s="45">
        <v>17</v>
      </c>
      <c r="J19" s="45">
        <v>48</v>
      </c>
      <c r="K19" s="45">
        <v>0</v>
      </c>
      <c r="L19" s="45">
        <v>3</v>
      </c>
      <c r="M19" s="6">
        <f t="shared" si="1"/>
        <v>64</v>
      </c>
      <c r="N19" s="2">
        <f>M16+M17+M18+M19</f>
        <v>283</v>
      </c>
      <c r="O19" s="19" t="s">
        <v>16</v>
      </c>
      <c r="P19" s="46">
        <v>14</v>
      </c>
      <c r="Q19" s="46">
        <v>61</v>
      </c>
      <c r="R19" s="46">
        <v>0</v>
      </c>
      <c r="S19" s="46">
        <v>0</v>
      </c>
      <c r="T19" s="6">
        <f t="shared" si="2"/>
        <v>68</v>
      </c>
      <c r="U19" s="2">
        <f t="shared" si="5"/>
        <v>240</v>
      </c>
      <c r="AB19" s="79">
        <v>262</v>
      </c>
    </row>
    <row r="20" spans="1:28" ht="24" customHeight="1" x14ac:dyDescent="0.2">
      <c r="A20" s="19" t="s">
        <v>27</v>
      </c>
      <c r="B20" s="45">
        <v>11</v>
      </c>
      <c r="C20" s="45">
        <v>31</v>
      </c>
      <c r="D20" s="45">
        <v>0</v>
      </c>
      <c r="E20" s="45">
        <v>0</v>
      </c>
      <c r="F20" s="8">
        <f t="shared" si="0"/>
        <v>36.5</v>
      </c>
      <c r="G20" s="35"/>
      <c r="H20" s="19" t="s">
        <v>24</v>
      </c>
      <c r="I20" s="46">
        <v>11</v>
      </c>
      <c r="J20" s="46">
        <v>68</v>
      </c>
      <c r="K20" s="46">
        <v>0</v>
      </c>
      <c r="L20" s="46">
        <v>4</v>
      </c>
      <c r="M20" s="8">
        <f t="shared" si="1"/>
        <v>83.5</v>
      </c>
      <c r="N20" s="2">
        <f>M17+M18+M19+M20</f>
        <v>311.5</v>
      </c>
      <c r="O20" s="19" t="s">
        <v>45</v>
      </c>
      <c r="P20" s="45">
        <v>15</v>
      </c>
      <c r="Q20" s="45">
        <v>54</v>
      </c>
      <c r="R20" s="45">
        <v>0</v>
      </c>
      <c r="S20" s="45">
        <v>1</v>
      </c>
      <c r="T20" s="8">
        <f t="shared" si="2"/>
        <v>64</v>
      </c>
      <c r="U20" s="2">
        <f t="shared" si="5"/>
        <v>244.5</v>
      </c>
      <c r="AB20" s="79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33</v>
      </c>
      <c r="D21" s="46">
        <v>0</v>
      </c>
      <c r="E21" s="46">
        <v>2</v>
      </c>
      <c r="F21" s="6">
        <f t="shared" si="0"/>
        <v>41.5</v>
      </c>
      <c r="G21" s="36"/>
      <c r="H21" s="20" t="s">
        <v>25</v>
      </c>
      <c r="I21" s="46">
        <v>19</v>
      </c>
      <c r="J21" s="46">
        <v>59</v>
      </c>
      <c r="K21" s="46">
        <v>0</v>
      </c>
      <c r="L21" s="46">
        <v>2</v>
      </c>
      <c r="M21" s="6">
        <f t="shared" si="1"/>
        <v>73.5</v>
      </c>
      <c r="N21" s="2">
        <f>M18+M19+M20+M21</f>
        <v>316</v>
      </c>
      <c r="O21" s="21" t="s">
        <v>46</v>
      </c>
      <c r="P21" s="47">
        <v>16</v>
      </c>
      <c r="Q21" s="47">
        <v>48</v>
      </c>
      <c r="R21" s="47">
        <v>0</v>
      </c>
      <c r="S21" s="47">
        <v>0</v>
      </c>
      <c r="T21" s="7">
        <f t="shared" si="2"/>
        <v>56</v>
      </c>
      <c r="U21" s="3">
        <f t="shared" si="5"/>
        <v>236</v>
      </c>
      <c r="AB21" s="79">
        <v>276</v>
      </c>
    </row>
    <row r="22" spans="1:28" ht="24" customHeight="1" thickBot="1" x14ac:dyDescent="0.25">
      <c r="A22" s="19" t="s">
        <v>1</v>
      </c>
      <c r="B22" s="46">
        <v>17</v>
      </c>
      <c r="C22" s="46">
        <v>46</v>
      </c>
      <c r="D22" s="46">
        <v>0</v>
      </c>
      <c r="E22" s="46">
        <v>0</v>
      </c>
      <c r="F22" s="6">
        <f t="shared" si="0"/>
        <v>54.5</v>
      </c>
      <c r="G22" s="2"/>
      <c r="H22" s="21" t="s">
        <v>26</v>
      </c>
      <c r="I22" s="47">
        <v>17</v>
      </c>
      <c r="J22" s="47">
        <v>45</v>
      </c>
      <c r="K22" s="47">
        <v>0</v>
      </c>
      <c r="L22" s="47">
        <v>2</v>
      </c>
      <c r="M22" s="6">
        <f t="shared" si="1"/>
        <v>58.5</v>
      </c>
      <c r="N22" s="3">
        <f>M19+M20+M21+M22</f>
        <v>279.5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2">
        <f>MAX(G13:G19)</f>
        <v>392</v>
      </c>
      <c r="H23" s="183" t="s">
        <v>48</v>
      </c>
      <c r="I23" s="184"/>
      <c r="J23" s="176" t="s">
        <v>50</v>
      </c>
      <c r="K23" s="177"/>
      <c r="L23" s="177"/>
      <c r="M23" s="178"/>
      <c r="N23" s="83">
        <f>MAX(N10:N22)</f>
        <v>316</v>
      </c>
      <c r="O23" s="179" t="s">
        <v>49</v>
      </c>
      <c r="P23" s="180"/>
      <c r="Q23" s="185" t="s">
        <v>50</v>
      </c>
      <c r="R23" s="186"/>
      <c r="S23" s="186"/>
      <c r="T23" s="187"/>
      <c r="U23" s="82">
        <f>MAX(U13:U21)</f>
        <v>244.5</v>
      </c>
      <c r="AB23" s="1"/>
    </row>
    <row r="24" spans="1:28" ht="13.5" customHeight="1" x14ac:dyDescent="0.2">
      <c r="A24" s="181"/>
      <c r="B24" s="182"/>
      <c r="C24" s="80" t="s">
        <v>73</v>
      </c>
      <c r="D24" s="84"/>
      <c r="E24" s="84"/>
      <c r="F24" s="85" t="s">
        <v>65</v>
      </c>
      <c r="G24" s="86"/>
      <c r="H24" s="181"/>
      <c r="I24" s="182"/>
      <c r="J24" s="80" t="s">
        <v>73</v>
      </c>
      <c r="K24" s="84"/>
      <c r="L24" s="84"/>
      <c r="M24" s="85" t="s">
        <v>71</v>
      </c>
      <c r="N24" s="86"/>
      <c r="O24" s="181"/>
      <c r="P24" s="182"/>
      <c r="Q24" s="80" t="s">
        <v>73</v>
      </c>
      <c r="R24" s="84"/>
      <c r="S24" s="84"/>
      <c r="T24" s="85" t="s">
        <v>69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57" sqref="V5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>CALLE 80 X CARRERA 42F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0</v>
      </c>
      <c r="M5" s="174"/>
      <c r="N5" s="174"/>
      <c r="O5" s="50"/>
      <c r="P5" s="196" t="s">
        <v>57</v>
      </c>
      <c r="Q5" s="196"/>
      <c r="R5" s="196"/>
      <c r="S5" s="174" t="s">
        <v>135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156</v>
      </c>
      <c r="E6" s="189"/>
      <c r="F6" s="189"/>
      <c r="G6" s="189"/>
      <c r="H6" s="18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1">
        <f>'G-1'!S6:U6</f>
        <v>42550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46">
        <v>50</v>
      </c>
      <c r="C10" s="46">
        <v>121</v>
      </c>
      <c r="D10" s="46">
        <v>18</v>
      </c>
      <c r="E10" s="46">
        <v>1</v>
      </c>
      <c r="F10" s="61">
        <f t="shared" ref="F10:F22" si="0">B10*0.5+C10*1+D10*2+E10*2.5</f>
        <v>184.5</v>
      </c>
      <c r="G10" s="62"/>
      <c r="H10" s="63" t="s">
        <v>4</v>
      </c>
      <c r="I10" s="46">
        <v>43</v>
      </c>
      <c r="J10" s="46">
        <v>127</v>
      </c>
      <c r="K10" s="46">
        <v>21</v>
      </c>
      <c r="L10" s="46">
        <v>2</v>
      </c>
      <c r="M10" s="61">
        <f t="shared" ref="M10:M22" si="1">I10*0.5+J10*1+K10*2+L10*2.5</f>
        <v>195.5</v>
      </c>
      <c r="N10" s="64">
        <f>F20+F21+F22+M10</f>
        <v>689.5</v>
      </c>
      <c r="O10" s="63" t="s">
        <v>43</v>
      </c>
      <c r="P10" s="46">
        <v>46</v>
      </c>
      <c r="Q10" s="46">
        <v>130</v>
      </c>
      <c r="R10" s="46">
        <v>19</v>
      </c>
      <c r="S10" s="46">
        <v>1</v>
      </c>
      <c r="T10" s="61">
        <f t="shared" ref="T10:T21" si="2">P10*0.5+Q10*1+R10*2+S10*2.5</f>
        <v>193.5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46">
        <v>54</v>
      </c>
      <c r="C11" s="46">
        <v>135</v>
      </c>
      <c r="D11" s="46">
        <v>21</v>
      </c>
      <c r="E11" s="46">
        <v>2</v>
      </c>
      <c r="F11" s="61">
        <f t="shared" si="0"/>
        <v>209</v>
      </c>
      <c r="G11" s="62"/>
      <c r="H11" s="63" t="s">
        <v>5</v>
      </c>
      <c r="I11" s="46">
        <v>49</v>
      </c>
      <c r="J11" s="46">
        <v>139</v>
      </c>
      <c r="K11" s="46">
        <v>15</v>
      </c>
      <c r="L11" s="46">
        <v>3</v>
      </c>
      <c r="M11" s="61">
        <f t="shared" si="1"/>
        <v>201</v>
      </c>
      <c r="N11" s="64">
        <f>F21+F22+M10+M11</f>
        <v>736.5</v>
      </c>
      <c r="O11" s="63" t="s">
        <v>44</v>
      </c>
      <c r="P11" s="46">
        <v>50</v>
      </c>
      <c r="Q11" s="46">
        <v>147</v>
      </c>
      <c r="R11" s="46">
        <v>16</v>
      </c>
      <c r="S11" s="46">
        <v>2</v>
      </c>
      <c r="T11" s="61">
        <f t="shared" si="2"/>
        <v>209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46">
        <v>54</v>
      </c>
      <c r="C12" s="46">
        <v>138</v>
      </c>
      <c r="D12" s="46">
        <v>21</v>
      </c>
      <c r="E12" s="46">
        <v>3</v>
      </c>
      <c r="F12" s="61">
        <f t="shared" si="0"/>
        <v>214.5</v>
      </c>
      <c r="G12" s="62"/>
      <c r="H12" s="63" t="s">
        <v>6</v>
      </c>
      <c r="I12" s="46">
        <v>30</v>
      </c>
      <c r="J12" s="46">
        <v>130</v>
      </c>
      <c r="K12" s="46">
        <v>23</v>
      </c>
      <c r="L12" s="46">
        <v>2</v>
      </c>
      <c r="M12" s="61">
        <f t="shared" si="1"/>
        <v>196</v>
      </c>
      <c r="N12" s="62">
        <f>F22+M10+M11+M12</f>
        <v>768</v>
      </c>
      <c r="O12" s="63" t="s">
        <v>32</v>
      </c>
      <c r="P12" s="46">
        <v>30</v>
      </c>
      <c r="Q12" s="46">
        <v>121</v>
      </c>
      <c r="R12" s="46">
        <v>17</v>
      </c>
      <c r="S12" s="46">
        <v>4</v>
      </c>
      <c r="T12" s="61">
        <f t="shared" si="2"/>
        <v>180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46">
        <v>41</v>
      </c>
      <c r="C13" s="46">
        <v>135</v>
      </c>
      <c r="D13" s="46">
        <v>20</v>
      </c>
      <c r="E13" s="46">
        <v>3</v>
      </c>
      <c r="F13" s="61">
        <f t="shared" si="0"/>
        <v>203</v>
      </c>
      <c r="G13" s="62">
        <f t="shared" ref="G13:G19" si="3">F10+F11+F12+F13</f>
        <v>811</v>
      </c>
      <c r="H13" s="63" t="s">
        <v>7</v>
      </c>
      <c r="I13" s="46">
        <v>24</v>
      </c>
      <c r="J13" s="46">
        <v>12</v>
      </c>
      <c r="K13" s="46">
        <v>17</v>
      </c>
      <c r="L13" s="46">
        <v>8</v>
      </c>
      <c r="M13" s="61">
        <f t="shared" si="1"/>
        <v>78</v>
      </c>
      <c r="N13" s="62">
        <f t="shared" ref="N13:N18" si="4">M10+M11+M12+M13</f>
        <v>670.5</v>
      </c>
      <c r="O13" s="63" t="s">
        <v>33</v>
      </c>
      <c r="P13" s="46">
        <v>32</v>
      </c>
      <c r="Q13" s="46">
        <v>134</v>
      </c>
      <c r="R13" s="46">
        <v>20</v>
      </c>
      <c r="S13" s="46">
        <v>2</v>
      </c>
      <c r="T13" s="61">
        <f t="shared" si="2"/>
        <v>195</v>
      </c>
      <c r="U13" s="62">
        <f t="shared" ref="U13:U21" si="5">T10+T11+T12+T13</f>
        <v>777.5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46">
        <v>31</v>
      </c>
      <c r="C14" s="46">
        <v>114</v>
      </c>
      <c r="D14" s="46">
        <v>17</v>
      </c>
      <c r="E14" s="46">
        <v>1</v>
      </c>
      <c r="F14" s="61">
        <f t="shared" si="0"/>
        <v>166</v>
      </c>
      <c r="G14" s="62">
        <f t="shared" si="3"/>
        <v>792.5</v>
      </c>
      <c r="H14" s="63" t="s">
        <v>9</v>
      </c>
      <c r="I14" s="46">
        <v>27</v>
      </c>
      <c r="J14" s="46">
        <v>118</v>
      </c>
      <c r="K14" s="46">
        <v>16</v>
      </c>
      <c r="L14" s="46">
        <v>2</v>
      </c>
      <c r="M14" s="61">
        <f t="shared" si="1"/>
        <v>168.5</v>
      </c>
      <c r="N14" s="62">
        <f t="shared" si="4"/>
        <v>643.5</v>
      </c>
      <c r="O14" s="63" t="s">
        <v>29</v>
      </c>
      <c r="P14" s="45">
        <v>39</v>
      </c>
      <c r="Q14" s="45">
        <v>146</v>
      </c>
      <c r="R14" s="45">
        <v>23</v>
      </c>
      <c r="S14" s="45">
        <v>2</v>
      </c>
      <c r="T14" s="61">
        <f t="shared" si="2"/>
        <v>216.5</v>
      </c>
      <c r="U14" s="62">
        <f t="shared" si="5"/>
        <v>800.5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46">
        <v>29</v>
      </c>
      <c r="C15" s="46">
        <v>136</v>
      </c>
      <c r="D15" s="46">
        <v>17</v>
      </c>
      <c r="E15" s="46">
        <v>1</v>
      </c>
      <c r="F15" s="61">
        <f t="shared" si="0"/>
        <v>187</v>
      </c>
      <c r="G15" s="62">
        <f t="shared" si="3"/>
        <v>770.5</v>
      </c>
      <c r="H15" s="63" t="s">
        <v>12</v>
      </c>
      <c r="I15" s="46">
        <v>32</v>
      </c>
      <c r="J15" s="46">
        <v>129</v>
      </c>
      <c r="K15" s="46">
        <v>15</v>
      </c>
      <c r="L15" s="46">
        <v>2</v>
      </c>
      <c r="M15" s="61">
        <f t="shared" si="1"/>
        <v>180</v>
      </c>
      <c r="N15" s="62">
        <f t="shared" si="4"/>
        <v>622.5</v>
      </c>
      <c r="O15" s="60" t="s">
        <v>30</v>
      </c>
      <c r="P15" s="46">
        <v>51</v>
      </c>
      <c r="Q15" s="46">
        <v>146</v>
      </c>
      <c r="R15" s="46">
        <v>16</v>
      </c>
      <c r="S15" s="46">
        <v>1</v>
      </c>
      <c r="T15" s="61">
        <f t="shared" si="2"/>
        <v>206</v>
      </c>
      <c r="U15" s="62">
        <f t="shared" si="5"/>
        <v>797.5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46">
        <v>33</v>
      </c>
      <c r="C16" s="46">
        <v>128</v>
      </c>
      <c r="D16" s="46">
        <v>25</v>
      </c>
      <c r="E16" s="46">
        <v>3</v>
      </c>
      <c r="F16" s="61">
        <f t="shared" si="0"/>
        <v>202</v>
      </c>
      <c r="G16" s="62">
        <f t="shared" si="3"/>
        <v>758</v>
      </c>
      <c r="H16" s="63" t="s">
        <v>15</v>
      </c>
      <c r="I16" s="46">
        <v>40</v>
      </c>
      <c r="J16" s="46">
        <v>130</v>
      </c>
      <c r="K16" s="46">
        <v>15</v>
      </c>
      <c r="L16" s="46">
        <v>1</v>
      </c>
      <c r="M16" s="61">
        <f t="shared" si="1"/>
        <v>182.5</v>
      </c>
      <c r="N16" s="62">
        <f t="shared" si="4"/>
        <v>609</v>
      </c>
      <c r="O16" s="63" t="s">
        <v>8</v>
      </c>
      <c r="P16" s="46">
        <v>37</v>
      </c>
      <c r="Q16" s="46">
        <v>146</v>
      </c>
      <c r="R16" s="46">
        <v>17</v>
      </c>
      <c r="S16" s="46">
        <v>2</v>
      </c>
      <c r="T16" s="61">
        <f t="shared" si="2"/>
        <v>203.5</v>
      </c>
      <c r="U16" s="62">
        <f t="shared" si="5"/>
        <v>821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46">
        <v>46</v>
      </c>
      <c r="C17" s="46">
        <v>148</v>
      </c>
      <c r="D17" s="46">
        <v>17</v>
      </c>
      <c r="E17" s="46">
        <v>2</v>
      </c>
      <c r="F17" s="61">
        <f t="shared" si="0"/>
        <v>210</v>
      </c>
      <c r="G17" s="62">
        <f t="shared" si="3"/>
        <v>765</v>
      </c>
      <c r="H17" s="63" t="s">
        <v>18</v>
      </c>
      <c r="I17" s="46">
        <v>45</v>
      </c>
      <c r="J17" s="46">
        <v>138</v>
      </c>
      <c r="K17" s="46">
        <v>17</v>
      </c>
      <c r="L17" s="46">
        <v>1</v>
      </c>
      <c r="M17" s="61">
        <f t="shared" si="1"/>
        <v>197</v>
      </c>
      <c r="N17" s="62">
        <f t="shared" si="4"/>
        <v>728</v>
      </c>
      <c r="O17" s="63" t="s">
        <v>10</v>
      </c>
      <c r="P17" s="46">
        <v>56</v>
      </c>
      <c r="Q17" s="46">
        <v>155</v>
      </c>
      <c r="R17" s="46">
        <v>17</v>
      </c>
      <c r="S17" s="46">
        <v>0</v>
      </c>
      <c r="T17" s="61">
        <f t="shared" si="2"/>
        <v>217</v>
      </c>
      <c r="U17" s="62">
        <f t="shared" si="5"/>
        <v>843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46">
        <v>38</v>
      </c>
      <c r="C18" s="46">
        <v>133</v>
      </c>
      <c r="D18" s="46">
        <v>21</v>
      </c>
      <c r="E18" s="46">
        <v>2</v>
      </c>
      <c r="F18" s="61">
        <f t="shared" si="0"/>
        <v>199</v>
      </c>
      <c r="G18" s="62">
        <f t="shared" si="3"/>
        <v>798</v>
      </c>
      <c r="H18" s="63" t="s">
        <v>20</v>
      </c>
      <c r="I18" s="46">
        <v>60</v>
      </c>
      <c r="J18" s="46">
        <v>142</v>
      </c>
      <c r="K18" s="46">
        <v>15</v>
      </c>
      <c r="L18" s="46">
        <v>2</v>
      </c>
      <c r="M18" s="61">
        <f t="shared" si="1"/>
        <v>207</v>
      </c>
      <c r="N18" s="62">
        <f t="shared" si="4"/>
        <v>766.5</v>
      </c>
      <c r="O18" s="63" t="s">
        <v>13</v>
      </c>
      <c r="P18" s="46">
        <v>77</v>
      </c>
      <c r="Q18" s="46">
        <v>145</v>
      </c>
      <c r="R18" s="46">
        <v>15</v>
      </c>
      <c r="S18" s="46">
        <v>2</v>
      </c>
      <c r="T18" s="61">
        <f t="shared" si="2"/>
        <v>218.5</v>
      </c>
      <c r="U18" s="62">
        <f t="shared" si="5"/>
        <v>845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47">
        <v>30</v>
      </c>
      <c r="C19" s="47">
        <v>135</v>
      </c>
      <c r="D19" s="47">
        <v>16</v>
      </c>
      <c r="E19" s="47">
        <v>3</v>
      </c>
      <c r="F19" s="68">
        <f t="shared" si="0"/>
        <v>189.5</v>
      </c>
      <c r="G19" s="69">
        <f t="shared" si="3"/>
        <v>800.5</v>
      </c>
      <c r="H19" s="70" t="s">
        <v>22</v>
      </c>
      <c r="I19" s="45">
        <v>35</v>
      </c>
      <c r="J19" s="45">
        <v>170</v>
      </c>
      <c r="K19" s="45">
        <v>17</v>
      </c>
      <c r="L19" s="45">
        <v>4</v>
      </c>
      <c r="M19" s="61">
        <f t="shared" si="1"/>
        <v>231.5</v>
      </c>
      <c r="N19" s="62">
        <f>M16+M17+M18+M19</f>
        <v>818</v>
      </c>
      <c r="O19" s="63" t="s">
        <v>16</v>
      </c>
      <c r="P19" s="46">
        <v>52</v>
      </c>
      <c r="Q19" s="46">
        <v>134</v>
      </c>
      <c r="R19" s="46">
        <v>15</v>
      </c>
      <c r="S19" s="46">
        <v>0</v>
      </c>
      <c r="T19" s="61">
        <f t="shared" si="2"/>
        <v>190</v>
      </c>
      <c r="U19" s="62">
        <f t="shared" si="5"/>
        <v>829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45">
        <v>5</v>
      </c>
      <c r="C20" s="45">
        <v>115</v>
      </c>
      <c r="D20" s="45">
        <v>17</v>
      </c>
      <c r="E20" s="45">
        <v>1</v>
      </c>
      <c r="F20" s="71">
        <f t="shared" si="0"/>
        <v>154</v>
      </c>
      <c r="G20" s="72"/>
      <c r="H20" s="63" t="s">
        <v>24</v>
      </c>
      <c r="I20" s="46">
        <v>43</v>
      </c>
      <c r="J20" s="46">
        <v>141</v>
      </c>
      <c r="K20" s="46">
        <v>16</v>
      </c>
      <c r="L20" s="46">
        <v>4</v>
      </c>
      <c r="M20" s="71">
        <f t="shared" si="1"/>
        <v>204.5</v>
      </c>
      <c r="N20" s="62">
        <f>M17+M18+M19+M20</f>
        <v>840</v>
      </c>
      <c r="O20" s="63" t="s">
        <v>45</v>
      </c>
      <c r="P20" s="45">
        <v>48</v>
      </c>
      <c r="Q20" s="45">
        <v>146</v>
      </c>
      <c r="R20" s="45">
        <v>10</v>
      </c>
      <c r="S20" s="45">
        <v>0</v>
      </c>
      <c r="T20" s="71">
        <f t="shared" si="2"/>
        <v>190</v>
      </c>
      <c r="U20" s="62">
        <f t="shared" si="5"/>
        <v>815.5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46">
        <v>31</v>
      </c>
      <c r="C21" s="46">
        <v>110</v>
      </c>
      <c r="D21" s="46">
        <v>17</v>
      </c>
      <c r="E21" s="46">
        <v>2</v>
      </c>
      <c r="F21" s="61">
        <f t="shared" si="0"/>
        <v>164.5</v>
      </c>
      <c r="G21" s="73"/>
      <c r="H21" s="70" t="s">
        <v>25</v>
      </c>
      <c r="I21" s="46">
        <v>30</v>
      </c>
      <c r="J21" s="46">
        <v>144</v>
      </c>
      <c r="K21" s="46">
        <v>19</v>
      </c>
      <c r="L21" s="46">
        <v>2</v>
      </c>
      <c r="M21" s="61">
        <f t="shared" si="1"/>
        <v>202</v>
      </c>
      <c r="N21" s="62">
        <f>M18+M19+M20+M21</f>
        <v>845</v>
      </c>
      <c r="O21" s="67" t="s">
        <v>46</v>
      </c>
      <c r="P21" s="47">
        <v>46</v>
      </c>
      <c r="Q21" s="47">
        <v>134</v>
      </c>
      <c r="R21" s="47">
        <v>13</v>
      </c>
      <c r="S21" s="47">
        <v>1</v>
      </c>
      <c r="T21" s="68">
        <f t="shared" si="2"/>
        <v>185.5</v>
      </c>
      <c r="U21" s="69">
        <f t="shared" si="5"/>
        <v>784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46">
        <v>27</v>
      </c>
      <c r="C22" s="46">
        <v>129</v>
      </c>
      <c r="D22" s="46">
        <v>14</v>
      </c>
      <c r="E22" s="46">
        <v>2</v>
      </c>
      <c r="F22" s="61">
        <f t="shared" si="0"/>
        <v>175.5</v>
      </c>
      <c r="G22" s="62"/>
      <c r="H22" s="67" t="s">
        <v>26</v>
      </c>
      <c r="I22" s="47">
        <v>42</v>
      </c>
      <c r="J22" s="47">
        <v>153</v>
      </c>
      <c r="K22" s="47">
        <v>19</v>
      </c>
      <c r="L22" s="47">
        <v>3</v>
      </c>
      <c r="M22" s="61">
        <f t="shared" si="1"/>
        <v>219.5</v>
      </c>
      <c r="N22" s="69">
        <f>M19+M20+M21+M22</f>
        <v>857.5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7">
        <f>MAX(G13:G19)</f>
        <v>811</v>
      </c>
      <c r="H23" s="209" t="s">
        <v>48</v>
      </c>
      <c r="I23" s="210"/>
      <c r="J23" s="202" t="s">
        <v>50</v>
      </c>
      <c r="K23" s="203"/>
      <c r="L23" s="203"/>
      <c r="M23" s="204"/>
      <c r="N23" s="88">
        <f>MAX(N10:N22)</f>
        <v>857.5</v>
      </c>
      <c r="O23" s="205" t="s">
        <v>49</v>
      </c>
      <c r="P23" s="206"/>
      <c r="Q23" s="211" t="s">
        <v>50</v>
      </c>
      <c r="R23" s="212"/>
      <c r="S23" s="212"/>
      <c r="T23" s="213"/>
      <c r="U23" s="87">
        <f>MAX(U13:U21)</f>
        <v>845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1" t="s">
        <v>73</v>
      </c>
      <c r="D24" s="84"/>
      <c r="E24" s="84"/>
      <c r="F24" s="85" t="s">
        <v>65</v>
      </c>
      <c r="G24" s="86"/>
      <c r="H24" s="207"/>
      <c r="I24" s="208"/>
      <c r="J24" s="81" t="s">
        <v>73</v>
      </c>
      <c r="K24" s="84"/>
      <c r="L24" s="84"/>
      <c r="M24" s="85" t="s">
        <v>93</v>
      </c>
      <c r="N24" s="86"/>
      <c r="O24" s="207"/>
      <c r="P24" s="208"/>
      <c r="Q24" s="81" t="s">
        <v>73</v>
      </c>
      <c r="R24" s="84"/>
      <c r="S24" s="84"/>
      <c r="T24" s="85" t="s">
        <v>69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31" sqref="X3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CALLE 80 X CARRERA 42F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0</v>
      </c>
      <c r="M5" s="174"/>
      <c r="N5" s="174"/>
      <c r="O5" s="12"/>
      <c r="P5" s="163" t="s">
        <v>57</v>
      </c>
      <c r="Q5" s="163"/>
      <c r="R5" s="163"/>
      <c r="S5" s="172" t="s">
        <v>94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152</v>
      </c>
      <c r="E6" s="170"/>
      <c r="F6" s="170"/>
      <c r="G6" s="170"/>
      <c r="H6" s="170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f>'G-1'!S6:U6</f>
        <v>42550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4" t="s">
        <v>34</v>
      </c>
      <c r="C8" s="165"/>
      <c r="D8" s="165"/>
      <c r="E8" s="166"/>
      <c r="F8" s="160" t="s">
        <v>35</v>
      </c>
      <c r="G8" s="160" t="s">
        <v>37</v>
      </c>
      <c r="H8" s="160" t="s">
        <v>36</v>
      </c>
      <c r="I8" s="164" t="s">
        <v>34</v>
      </c>
      <c r="J8" s="165"/>
      <c r="K8" s="165"/>
      <c r="L8" s="166"/>
      <c r="M8" s="160" t="s">
        <v>35</v>
      </c>
      <c r="N8" s="160" t="s">
        <v>37</v>
      </c>
      <c r="O8" s="160" t="s">
        <v>36</v>
      </c>
      <c r="P8" s="164" t="s">
        <v>34</v>
      </c>
      <c r="Q8" s="165"/>
      <c r="R8" s="165"/>
      <c r="S8" s="166"/>
      <c r="T8" s="160" t="s">
        <v>35</v>
      </c>
      <c r="U8" s="160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10</v>
      </c>
      <c r="C10" s="46">
        <v>24</v>
      </c>
      <c r="D10" s="46">
        <v>4</v>
      </c>
      <c r="E10" s="46">
        <v>2</v>
      </c>
      <c r="F10" s="61">
        <f>B10*0.5+C10*1+D10*2+E10*2.5</f>
        <v>42</v>
      </c>
      <c r="G10" s="2"/>
      <c r="H10" s="19" t="s">
        <v>4</v>
      </c>
      <c r="I10" s="46">
        <v>15</v>
      </c>
      <c r="J10" s="46">
        <v>40</v>
      </c>
      <c r="K10" s="46">
        <v>1</v>
      </c>
      <c r="L10" s="46">
        <v>1</v>
      </c>
      <c r="M10" s="6">
        <f>I10*0.5+J10*1+K10*2+L10*2.5</f>
        <v>52</v>
      </c>
      <c r="N10" s="9">
        <f>F20+F21+F22+M10</f>
        <v>185.5</v>
      </c>
      <c r="O10" s="19" t="s">
        <v>43</v>
      </c>
      <c r="P10" s="46">
        <v>17</v>
      </c>
      <c r="Q10" s="46">
        <v>49</v>
      </c>
      <c r="R10" s="46">
        <v>2</v>
      </c>
      <c r="S10" s="46">
        <v>2</v>
      </c>
      <c r="T10" s="6">
        <f>P10*0.5+Q10*1+R10*2+S10*2.5</f>
        <v>66.5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15</v>
      </c>
      <c r="C11" s="46">
        <v>34</v>
      </c>
      <c r="D11" s="46">
        <v>3</v>
      </c>
      <c r="E11" s="46">
        <v>1</v>
      </c>
      <c r="F11" s="6">
        <f t="shared" ref="F11:F22" si="0">B11*0.5+C11*1+D11*2+E11*2.5</f>
        <v>50</v>
      </c>
      <c r="G11" s="2"/>
      <c r="H11" s="19" t="s">
        <v>5</v>
      </c>
      <c r="I11" s="46">
        <v>12</v>
      </c>
      <c r="J11" s="46">
        <v>47</v>
      </c>
      <c r="K11" s="46">
        <v>1</v>
      </c>
      <c r="L11" s="46">
        <v>1</v>
      </c>
      <c r="M11" s="6">
        <f t="shared" ref="M11:M22" si="1">I11*0.5+J11*1+K11*2+L11*2.5</f>
        <v>57.5</v>
      </c>
      <c r="N11" s="9">
        <f>F21+F22+M10+M11</f>
        <v>202.5</v>
      </c>
      <c r="O11" s="19" t="s">
        <v>44</v>
      </c>
      <c r="P11" s="46">
        <v>13</v>
      </c>
      <c r="Q11" s="46">
        <v>38</v>
      </c>
      <c r="R11" s="46">
        <v>1</v>
      </c>
      <c r="S11" s="46">
        <v>0</v>
      </c>
      <c r="T11" s="6">
        <f t="shared" ref="T11:T21" si="2">P11*0.5+Q11*1+R11*2+S11*2.5</f>
        <v>46.5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21</v>
      </c>
      <c r="C12" s="46">
        <v>31</v>
      </c>
      <c r="D12" s="46">
        <v>3</v>
      </c>
      <c r="E12" s="46">
        <v>0</v>
      </c>
      <c r="F12" s="6">
        <f t="shared" si="0"/>
        <v>47.5</v>
      </c>
      <c r="G12" s="2"/>
      <c r="H12" s="19" t="s">
        <v>6</v>
      </c>
      <c r="I12" s="46">
        <v>19</v>
      </c>
      <c r="J12" s="46">
        <v>44</v>
      </c>
      <c r="K12" s="46">
        <v>2</v>
      </c>
      <c r="L12" s="46">
        <v>0</v>
      </c>
      <c r="M12" s="6">
        <f t="shared" si="1"/>
        <v>57.5</v>
      </c>
      <c r="N12" s="2">
        <f>F22+M10+M11+M12</f>
        <v>218</v>
      </c>
      <c r="O12" s="19" t="s">
        <v>32</v>
      </c>
      <c r="P12" s="46">
        <v>10</v>
      </c>
      <c r="Q12" s="46">
        <v>41</v>
      </c>
      <c r="R12" s="46">
        <v>1</v>
      </c>
      <c r="S12" s="46">
        <v>1</v>
      </c>
      <c r="T12" s="6">
        <f t="shared" si="2"/>
        <v>50.5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41</v>
      </c>
      <c r="D13" s="46">
        <v>3</v>
      </c>
      <c r="E13" s="46">
        <v>3</v>
      </c>
      <c r="F13" s="6">
        <f t="shared" si="0"/>
        <v>60.5</v>
      </c>
      <c r="G13" s="2">
        <f>F10+F11+F12+F13</f>
        <v>200</v>
      </c>
      <c r="H13" s="19" t="s">
        <v>7</v>
      </c>
      <c r="I13" s="46">
        <v>5</v>
      </c>
      <c r="J13" s="46">
        <v>42</v>
      </c>
      <c r="K13" s="46">
        <v>1</v>
      </c>
      <c r="L13" s="46">
        <v>1</v>
      </c>
      <c r="M13" s="6">
        <f t="shared" si="1"/>
        <v>49</v>
      </c>
      <c r="N13" s="2">
        <f t="shared" ref="N13:N18" si="3">M10+M11+M12+M13</f>
        <v>216</v>
      </c>
      <c r="O13" s="19" t="s">
        <v>33</v>
      </c>
      <c r="P13" s="46">
        <v>11</v>
      </c>
      <c r="Q13" s="46">
        <v>50</v>
      </c>
      <c r="R13" s="46">
        <v>2</v>
      </c>
      <c r="S13" s="46">
        <v>1</v>
      </c>
      <c r="T13" s="6">
        <f t="shared" si="2"/>
        <v>62</v>
      </c>
      <c r="U13" s="2">
        <f t="shared" ref="U13:U21" si="4">T10+T11+T12+T13</f>
        <v>225.5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10</v>
      </c>
      <c r="C14" s="46">
        <v>28</v>
      </c>
      <c r="D14" s="46">
        <v>3</v>
      </c>
      <c r="E14" s="46">
        <v>1</v>
      </c>
      <c r="F14" s="6">
        <f t="shared" si="0"/>
        <v>41.5</v>
      </c>
      <c r="G14" s="2">
        <f t="shared" ref="G14:G19" si="5">F11+F12+F13+F14</f>
        <v>199.5</v>
      </c>
      <c r="H14" s="19" t="s">
        <v>9</v>
      </c>
      <c r="I14" s="46">
        <v>4</v>
      </c>
      <c r="J14" s="46">
        <v>46</v>
      </c>
      <c r="K14" s="46">
        <v>3</v>
      </c>
      <c r="L14" s="46">
        <v>1</v>
      </c>
      <c r="M14" s="6">
        <f t="shared" si="1"/>
        <v>56.5</v>
      </c>
      <c r="N14" s="2">
        <f t="shared" si="3"/>
        <v>220.5</v>
      </c>
      <c r="O14" s="19" t="s">
        <v>29</v>
      </c>
      <c r="P14" s="45">
        <v>12</v>
      </c>
      <c r="Q14" s="45">
        <v>49</v>
      </c>
      <c r="R14" s="45">
        <v>3</v>
      </c>
      <c r="S14" s="45">
        <v>3</v>
      </c>
      <c r="T14" s="6">
        <f t="shared" si="2"/>
        <v>68.5</v>
      </c>
      <c r="U14" s="2">
        <f t="shared" si="4"/>
        <v>227.5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18</v>
      </c>
      <c r="C15" s="46">
        <v>36</v>
      </c>
      <c r="D15" s="46">
        <v>1</v>
      </c>
      <c r="E15" s="46">
        <v>1</v>
      </c>
      <c r="F15" s="6">
        <f t="shared" si="0"/>
        <v>49.5</v>
      </c>
      <c r="G15" s="2">
        <f t="shared" si="5"/>
        <v>199</v>
      </c>
      <c r="H15" s="19" t="s">
        <v>12</v>
      </c>
      <c r="I15" s="46">
        <v>6</v>
      </c>
      <c r="J15" s="46">
        <v>32</v>
      </c>
      <c r="K15" s="46">
        <v>2</v>
      </c>
      <c r="L15" s="46">
        <v>0</v>
      </c>
      <c r="M15" s="6">
        <f t="shared" si="1"/>
        <v>39</v>
      </c>
      <c r="N15" s="2">
        <f t="shared" si="3"/>
        <v>202</v>
      </c>
      <c r="O15" s="18" t="s">
        <v>30</v>
      </c>
      <c r="P15" s="46">
        <v>12</v>
      </c>
      <c r="Q15" s="46">
        <v>26</v>
      </c>
      <c r="R15" s="46">
        <v>0</v>
      </c>
      <c r="S15" s="46">
        <v>1</v>
      </c>
      <c r="T15" s="6">
        <f t="shared" si="2"/>
        <v>34.5</v>
      </c>
      <c r="U15" s="2">
        <f t="shared" si="4"/>
        <v>215.5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10</v>
      </c>
      <c r="C16" s="46">
        <v>33</v>
      </c>
      <c r="D16" s="46">
        <v>3</v>
      </c>
      <c r="E16" s="46">
        <v>3</v>
      </c>
      <c r="F16" s="6">
        <f t="shared" si="0"/>
        <v>51.5</v>
      </c>
      <c r="G16" s="2">
        <f t="shared" si="5"/>
        <v>203</v>
      </c>
      <c r="H16" s="19" t="s">
        <v>15</v>
      </c>
      <c r="I16" s="46">
        <v>8</v>
      </c>
      <c r="J16" s="46">
        <v>29</v>
      </c>
      <c r="K16" s="46">
        <v>1</v>
      </c>
      <c r="L16" s="46">
        <v>1</v>
      </c>
      <c r="M16" s="6">
        <f t="shared" si="1"/>
        <v>37.5</v>
      </c>
      <c r="N16" s="2">
        <f t="shared" si="3"/>
        <v>182</v>
      </c>
      <c r="O16" s="19" t="s">
        <v>8</v>
      </c>
      <c r="P16" s="46">
        <v>17</v>
      </c>
      <c r="Q16" s="46">
        <v>44</v>
      </c>
      <c r="R16" s="46">
        <v>1</v>
      </c>
      <c r="S16" s="46">
        <v>0</v>
      </c>
      <c r="T16" s="6">
        <f t="shared" si="2"/>
        <v>54.5</v>
      </c>
      <c r="U16" s="2">
        <f t="shared" si="4"/>
        <v>219.5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13</v>
      </c>
      <c r="C17" s="46">
        <v>30</v>
      </c>
      <c r="D17" s="46">
        <v>1</v>
      </c>
      <c r="E17" s="46">
        <v>1</v>
      </c>
      <c r="F17" s="6">
        <f t="shared" si="0"/>
        <v>41</v>
      </c>
      <c r="G17" s="2">
        <f t="shared" si="5"/>
        <v>183.5</v>
      </c>
      <c r="H17" s="19" t="s">
        <v>18</v>
      </c>
      <c r="I17" s="46">
        <v>10</v>
      </c>
      <c r="J17" s="46">
        <v>24</v>
      </c>
      <c r="K17" s="46">
        <v>2</v>
      </c>
      <c r="L17" s="46">
        <v>1</v>
      </c>
      <c r="M17" s="6">
        <f t="shared" si="1"/>
        <v>35.5</v>
      </c>
      <c r="N17" s="2">
        <f t="shared" si="3"/>
        <v>168.5</v>
      </c>
      <c r="O17" s="19" t="s">
        <v>10</v>
      </c>
      <c r="P17" s="46">
        <v>18</v>
      </c>
      <c r="Q17" s="46">
        <v>55</v>
      </c>
      <c r="R17" s="46">
        <v>3</v>
      </c>
      <c r="S17" s="46">
        <v>0</v>
      </c>
      <c r="T17" s="6">
        <f t="shared" si="2"/>
        <v>70</v>
      </c>
      <c r="U17" s="2">
        <f t="shared" si="4"/>
        <v>227.5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11</v>
      </c>
      <c r="C18" s="46">
        <v>26</v>
      </c>
      <c r="D18" s="46">
        <v>2</v>
      </c>
      <c r="E18" s="46">
        <v>0</v>
      </c>
      <c r="F18" s="6">
        <f t="shared" si="0"/>
        <v>35.5</v>
      </c>
      <c r="G18" s="2">
        <f t="shared" si="5"/>
        <v>177.5</v>
      </c>
      <c r="H18" s="19" t="s">
        <v>20</v>
      </c>
      <c r="I18" s="46">
        <v>9</v>
      </c>
      <c r="J18" s="46">
        <v>33</v>
      </c>
      <c r="K18" s="46">
        <v>3</v>
      </c>
      <c r="L18" s="46">
        <v>0</v>
      </c>
      <c r="M18" s="6">
        <f t="shared" si="1"/>
        <v>43.5</v>
      </c>
      <c r="N18" s="2">
        <f t="shared" si="3"/>
        <v>155.5</v>
      </c>
      <c r="O18" s="19" t="s">
        <v>13</v>
      </c>
      <c r="P18" s="46">
        <v>21</v>
      </c>
      <c r="Q18" s="46">
        <v>46</v>
      </c>
      <c r="R18" s="46">
        <v>3</v>
      </c>
      <c r="S18" s="46">
        <v>1</v>
      </c>
      <c r="T18" s="6">
        <f t="shared" si="2"/>
        <v>65</v>
      </c>
      <c r="U18" s="2">
        <f t="shared" si="4"/>
        <v>224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14</v>
      </c>
      <c r="C19" s="47">
        <v>47</v>
      </c>
      <c r="D19" s="47">
        <v>2</v>
      </c>
      <c r="E19" s="47">
        <v>0</v>
      </c>
      <c r="F19" s="7">
        <f t="shared" si="0"/>
        <v>58</v>
      </c>
      <c r="G19" s="3">
        <f t="shared" si="5"/>
        <v>186</v>
      </c>
      <c r="H19" s="20" t="s">
        <v>22</v>
      </c>
      <c r="I19" s="45">
        <v>10</v>
      </c>
      <c r="J19" s="45">
        <v>34</v>
      </c>
      <c r="K19" s="45">
        <v>1</v>
      </c>
      <c r="L19" s="45">
        <v>0</v>
      </c>
      <c r="M19" s="6">
        <f t="shared" si="1"/>
        <v>41</v>
      </c>
      <c r="N19" s="2">
        <f>M16+M17+M18+M19</f>
        <v>157.5</v>
      </c>
      <c r="O19" s="19" t="s">
        <v>16</v>
      </c>
      <c r="P19" s="46">
        <v>12</v>
      </c>
      <c r="Q19" s="46">
        <v>41</v>
      </c>
      <c r="R19" s="46">
        <v>1</v>
      </c>
      <c r="S19" s="46">
        <v>0</v>
      </c>
      <c r="T19" s="6">
        <f t="shared" si="2"/>
        <v>49</v>
      </c>
      <c r="U19" s="2">
        <f t="shared" si="4"/>
        <v>238.5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11</v>
      </c>
      <c r="C20" s="45">
        <v>31</v>
      </c>
      <c r="D20" s="45">
        <v>2</v>
      </c>
      <c r="E20" s="45">
        <v>0</v>
      </c>
      <c r="F20" s="8">
        <f t="shared" si="0"/>
        <v>40.5</v>
      </c>
      <c r="G20" s="35"/>
      <c r="H20" s="19" t="s">
        <v>24</v>
      </c>
      <c r="I20" s="46">
        <v>12</v>
      </c>
      <c r="J20" s="46">
        <v>24</v>
      </c>
      <c r="K20" s="46">
        <v>1</v>
      </c>
      <c r="L20" s="46">
        <v>1</v>
      </c>
      <c r="M20" s="8">
        <f t="shared" si="1"/>
        <v>34.5</v>
      </c>
      <c r="N20" s="2">
        <f>M17+M18+M19+M20</f>
        <v>154.5</v>
      </c>
      <c r="O20" s="19" t="s">
        <v>45</v>
      </c>
      <c r="P20" s="45">
        <v>13</v>
      </c>
      <c r="Q20" s="45">
        <v>39</v>
      </c>
      <c r="R20" s="45">
        <v>4</v>
      </c>
      <c r="S20" s="45">
        <v>0</v>
      </c>
      <c r="T20" s="8">
        <f t="shared" si="2"/>
        <v>53.5</v>
      </c>
      <c r="U20" s="2">
        <f t="shared" si="4"/>
        <v>237.5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36</v>
      </c>
      <c r="D21" s="46">
        <v>1</v>
      </c>
      <c r="E21" s="46">
        <v>0</v>
      </c>
      <c r="F21" s="6">
        <f t="shared" si="0"/>
        <v>42</v>
      </c>
      <c r="G21" s="36"/>
      <c r="H21" s="20" t="s">
        <v>25</v>
      </c>
      <c r="I21" s="46">
        <v>7</v>
      </c>
      <c r="J21" s="46">
        <v>36</v>
      </c>
      <c r="K21" s="46">
        <v>2</v>
      </c>
      <c r="L21" s="46">
        <v>1</v>
      </c>
      <c r="M21" s="6">
        <f t="shared" si="1"/>
        <v>46</v>
      </c>
      <c r="N21" s="2">
        <f>M18+M19+M20+M21</f>
        <v>165</v>
      </c>
      <c r="O21" s="21" t="s">
        <v>46</v>
      </c>
      <c r="P21" s="47">
        <v>10</v>
      </c>
      <c r="Q21" s="47">
        <v>34</v>
      </c>
      <c r="R21" s="47">
        <v>3</v>
      </c>
      <c r="S21" s="47">
        <v>0</v>
      </c>
      <c r="T21" s="7">
        <f t="shared" si="2"/>
        <v>45</v>
      </c>
      <c r="U21" s="3">
        <f t="shared" si="4"/>
        <v>212.5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10</v>
      </c>
      <c r="C22" s="46">
        <v>44</v>
      </c>
      <c r="D22" s="46">
        <v>1</v>
      </c>
      <c r="E22" s="46">
        <v>0</v>
      </c>
      <c r="F22" s="6">
        <f t="shared" si="0"/>
        <v>51</v>
      </c>
      <c r="G22" s="2"/>
      <c r="H22" s="21" t="s">
        <v>26</v>
      </c>
      <c r="I22" s="47">
        <v>13</v>
      </c>
      <c r="J22" s="47">
        <v>40</v>
      </c>
      <c r="K22" s="47">
        <v>2</v>
      </c>
      <c r="L22" s="47">
        <v>1</v>
      </c>
      <c r="M22" s="6">
        <f t="shared" si="1"/>
        <v>53</v>
      </c>
      <c r="N22" s="3">
        <f>M19+M20+M21+M22</f>
        <v>174.5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2">
        <f>MAX(G13:G19)</f>
        <v>203</v>
      </c>
      <c r="H23" s="183" t="s">
        <v>48</v>
      </c>
      <c r="I23" s="184"/>
      <c r="J23" s="176" t="s">
        <v>50</v>
      </c>
      <c r="K23" s="177"/>
      <c r="L23" s="177"/>
      <c r="M23" s="178"/>
      <c r="N23" s="83">
        <f>MAX(N10:N22)</f>
        <v>220.5</v>
      </c>
      <c r="O23" s="179" t="s">
        <v>49</v>
      </c>
      <c r="P23" s="180"/>
      <c r="Q23" s="185" t="s">
        <v>50</v>
      </c>
      <c r="R23" s="186"/>
      <c r="S23" s="186"/>
      <c r="T23" s="187"/>
      <c r="U23" s="82">
        <f>MAX(U13:U21)</f>
        <v>238.5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0" t="s">
        <v>73</v>
      </c>
      <c r="D24" s="84"/>
      <c r="E24" s="84"/>
      <c r="F24" s="85" t="s">
        <v>82</v>
      </c>
      <c r="G24" s="86"/>
      <c r="H24" s="181"/>
      <c r="I24" s="182"/>
      <c r="J24" s="80" t="s">
        <v>73</v>
      </c>
      <c r="K24" s="84"/>
      <c r="L24" s="84"/>
      <c r="M24" s="85" t="s">
        <v>67</v>
      </c>
      <c r="N24" s="86"/>
      <c r="O24" s="181"/>
      <c r="P24" s="182"/>
      <c r="Q24" s="80" t="s">
        <v>73</v>
      </c>
      <c r="R24" s="84"/>
      <c r="S24" s="84"/>
      <c r="T24" s="85" t="s">
        <v>91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CALLE 80 X CARRERA 42F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0</v>
      </c>
      <c r="M6" s="174"/>
      <c r="N6" s="174"/>
      <c r="O6" s="12"/>
      <c r="P6" s="163" t="s">
        <v>58</v>
      </c>
      <c r="Q6" s="163"/>
      <c r="R6" s="163"/>
      <c r="S6" s="214">
        <f>'G-1'!S6:U6</f>
        <v>42550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4" t="s">
        <v>34</v>
      </c>
      <c r="C8" s="165"/>
      <c r="D8" s="165"/>
      <c r="E8" s="166"/>
      <c r="F8" s="160" t="s">
        <v>35</v>
      </c>
      <c r="G8" s="160" t="s">
        <v>37</v>
      </c>
      <c r="H8" s="160" t="s">
        <v>36</v>
      </c>
      <c r="I8" s="164" t="s">
        <v>34</v>
      </c>
      <c r="J8" s="165"/>
      <c r="K8" s="165"/>
      <c r="L8" s="166"/>
      <c r="M8" s="160" t="s">
        <v>35</v>
      </c>
      <c r="N8" s="160" t="s">
        <v>37</v>
      </c>
      <c r="O8" s="160" t="s">
        <v>36</v>
      </c>
      <c r="P8" s="164" t="s">
        <v>34</v>
      </c>
      <c r="Q8" s="165"/>
      <c r="R8" s="165"/>
      <c r="S8" s="166"/>
      <c r="T8" s="160" t="s">
        <v>35</v>
      </c>
      <c r="U8" s="160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'G-1'!B10+'G-2'!B10+'G-3'!B10+'G-4'!B10</f>
        <v>122</v>
      </c>
      <c r="C10" s="46">
        <f>'G-1'!C10+'G-2'!C10+'G-3'!C10+'G-4'!C10</f>
        <v>274</v>
      </c>
      <c r="D10" s="46">
        <f>'G-1'!D10+'G-2'!D10+'G-3'!D10+'G-4'!D10</f>
        <v>22</v>
      </c>
      <c r="E10" s="46">
        <f>'G-1'!E10+'G-2'!E10+'G-3'!E10+'G-4'!E10</f>
        <v>3</v>
      </c>
      <c r="F10" s="6">
        <f t="shared" ref="F10:F22" si="0">B10*0.5+C10*1+D10*2+E10*2.5</f>
        <v>386.5</v>
      </c>
      <c r="G10" s="2"/>
      <c r="H10" s="19" t="s">
        <v>4</v>
      </c>
      <c r="I10" s="46">
        <f>'G-1'!I10+'G-2'!I10+'G-3'!I10+'G-4'!I10</f>
        <v>98</v>
      </c>
      <c r="J10" s="46">
        <f>'G-1'!J10+'G-2'!J10+'G-3'!J10+'G-4'!J10</f>
        <v>257</v>
      </c>
      <c r="K10" s="46">
        <f>'G-1'!K10+'G-2'!K10+'G-3'!K10+'G-4'!K10</f>
        <v>22</v>
      </c>
      <c r="L10" s="46">
        <f>'G-1'!L10+'G-2'!L10+'G-3'!L10+'G-4'!L10</f>
        <v>7</v>
      </c>
      <c r="M10" s="6">
        <f t="shared" ref="M10:M22" si="1">I10*0.5+J10*1+K10*2+L10*2.5</f>
        <v>367.5</v>
      </c>
      <c r="N10" s="9">
        <f>F20+F21+F22+M10</f>
        <v>1285</v>
      </c>
      <c r="O10" s="19" t="s">
        <v>43</v>
      </c>
      <c r="P10" s="46">
        <f>'G-1'!P10+'G-2'!P10+'G-3'!P10+'G-4'!P10</f>
        <v>95</v>
      </c>
      <c r="Q10" s="46">
        <f>'G-1'!Q10+'G-2'!Q10+'G-3'!Q10+'G-4'!Q10</f>
        <v>269</v>
      </c>
      <c r="R10" s="46">
        <f>'G-1'!R10+'G-2'!R10+'G-3'!R10+'G-4'!R10</f>
        <v>21</v>
      </c>
      <c r="S10" s="46">
        <f>'G-1'!S10+'G-2'!S10+'G-3'!S10+'G-4'!S10</f>
        <v>3</v>
      </c>
      <c r="T10" s="6">
        <f t="shared" ref="T10:T21" si="2">P10*0.5+Q10*1+R10*2+S10*2.5</f>
        <v>366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134</v>
      </c>
      <c r="C11" s="46">
        <f>'G-1'!C11+'G-2'!C11+'G-3'!C11+'G-4'!C11</f>
        <v>294</v>
      </c>
      <c r="D11" s="46">
        <f>'G-1'!D11+'G-2'!D11+'G-3'!D11+'G-4'!D11</f>
        <v>24</v>
      </c>
      <c r="E11" s="46">
        <f>'G-1'!E11+'G-2'!E11+'G-3'!E11+'G-4'!E11</f>
        <v>3</v>
      </c>
      <c r="F11" s="6">
        <f t="shared" si="0"/>
        <v>416.5</v>
      </c>
      <c r="G11" s="2"/>
      <c r="H11" s="19" t="s">
        <v>5</v>
      </c>
      <c r="I11" s="46">
        <f>'G-1'!I11+'G-2'!I11+'G-3'!I11+'G-4'!I11</f>
        <v>96</v>
      </c>
      <c r="J11" s="46">
        <f>'G-1'!J11+'G-2'!J11+'G-3'!J11+'G-4'!J11</f>
        <v>282</v>
      </c>
      <c r="K11" s="46">
        <f>'G-1'!K11+'G-2'!K11+'G-3'!K11+'G-4'!K11</f>
        <v>16</v>
      </c>
      <c r="L11" s="46">
        <f>'G-1'!L11+'G-2'!L11+'G-3'!L11+'G-4'!L11</f>
        <v>6</v>
      </c>
      <c r="M11" s="6">
        <f t="shared" si="1"/>
        <v>377</v>
      </c>
      <c r="N11" s="9">
        <f>F21+F22+M10+M11</f>
        <v>1381.5</v>
      </c>
      <c r="O11" s="19" t="s">
        <v>44</v>
      </c>
      <c r="P11" s="46">
        <f>'G-1'!P11+'G-2'!P11+'G-3'!P11+'G-4'!P11</f>
        <v>100</v>
      </c>
      <c r="Q11" s="46">
        <f>'G-1'!Q11+'G-2'!Q11+'G-3'!Q11+'G-4'!Q11</f>
        <v>293</v>
      </c>
      <c r="R11" s="46">
        <f>'G-1'!R11+'G-2'!R11+'G-3'!R11+'G-4'!R11</f>
        <v>17</v>
      </c>
      <c r="S11" s="46">
        <f>'G-1'!S11+'G-2'!S11+'G-3'!S11+'G-4'!S11</f>
        <v>6</v>
      </c>
      <c r="T11" s="6">
        <f t="shared" si="2"/>
        <v>392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147</v>
      </c>
      <c r="C12" s="46">
        <f>'G-1'!C12+'G-2'!C12+'G-3'!C12+'G-4'!C12</f>
        <v>273</v>
      </c>
      <c r="D12" s="46">
        <f>'G-1'!D12+'G-2'!D12+'G-3'!D12+'G-4'!D12</f>
        <v>24</v>
      </c>
      <c r="E12" s="46">
        <f>'G-1'!E12+'G-2'!E12+'G-3'!E12+'G-4'!E12</f>
        <v>4</v>
      </c>
      <c r="F12" s="6">
        <f t="shared" si="0"/>
        <v>404.5</v>
      </c>
      <c r="G12" s="2"/>
      <c r="H12" s="19" t="s">
        <v>6</v>
      </c>
      <c r="I12" s="46">
        <f>'G-1'!I12+'G-2'!I12+'G-3'!I12+'G-4'!I12</f>
        <v>78</v>
      </c>
      <c r="J12" s="46">
        <f>'G-1'!J12+'G-2'!J12+'G-3'!J12+'G-4'!J12</f>
        <v>264</v>
      </c>
      <c r="K12" s="46">
        <f>'G-1'!K12+'G-2'!K12+'G-3'!K12+'G-4'!K12</f>
        <v>25</v>
      </c>
      <c r="L12" s="46">
        <f>'G-1'!L12+'G-2'!L12+'G-3'!L12+'G-4'!L12</f>
        <v>3</v>
      </c>
      <c r="M12" s="6">
        <f t="shared" si="1"/>
        <v>360.5</v>
      </c>
      <c r="N12" s="2">
        <f>F22+M10+M11+M12</f>
        <v>1448.5</v>
      </c>
      <c r="O12" s="19" t="s">
        <v>32</v>
      </c>
      <c r="P12" s="46">
        <f>'G-1'!P12+'G-2'!P12+'G-3'!P12+'G-4'!P12</f>
        <v>66</v>
      </c>
      <c r="Q12" s="46">
        <f>'G-1'!Q12+'G-2'!Q12+'G-3'!Q12+'G-4'!Q12</f>
        <v>260</v>
      </c>
      <c r="R12" s="46">
        <f>'G-1'!R12+'G-2'!R12+'G-3'!R12+'G-4'!R12</f>
        <v>18</v>
      </c>
      <c r="S12" s="46">
        <f>'G-1'!S12+'G-2'!S12+'G-3'!S12+'G-4'!S12</f>
        <v>6</v>
      </c>
      <c r="T12" s="6">
        <f t="shared" si="2"/>
        <v>344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94</v>
      </c>
      <c r="C13" s="46">
        <f>'G-1'!C13+'G-2'!C13+'G-3'!C13+'G-4'!C13</f>
        <v>258</v>
      </c>
      <c r="D13" s="46">
        <f>'G-1'!D13+'G-2'!D13+'G-3'!D13+'G-4'!D13</f>
        <v>23</v>
      </c>
      <c r="E13" s="46">
        <f>'G-1'!E13+'G-2'!E13+'G-3'!E13+'G-4'!E13</f>
        <v>7</v>
      </c>
      <c r="F13" s="6">
        <f t="shared" si="0"/>
        <v>368.5</v>
      </c>
      <c r="G13" s="2">
        <f t="shared" ref="G13:G19" si="3">F10+F11+F12+F13</f>
        <v>1576</v>
      </c>
      <c r="H13" s="19" t="s">
        <v>7</v>
      </c>
      <c r="I13" s="46">
        <f>'G-1'!I13+'G-2'!I13+'G-3'!I13+'G-4'!I13</f>
        <v>55</v>
      </c>
      <c r="J13" s="46">
        <f>'G-1'!J13+'G-2'!J13+'G-3'!J13+'G-4'!J13</f>
        <v>172</v>
      </c>
      <c r="K13" s="46">
        <f>'G-1'!K13+'G-2'!K13+'G-3'!K13+'G-4'!K13</f>
        <v>18</v>
      </c>
      <c r="L13" s="46">
        <f>'G-1'!L13+'G-2'!L13+'G-3'!L13+'G-4'!L13</f>
        <v>11</v>
      </c>
      <c r="M13" s="6">
        <f t="shared" si="1"/>
        <v>263</v>
      </c>
      <c r="N13" s="2">
        <f t="shared" ref="N13:N18" si="4">M10+M11+M12+M13</f>
        <v>1368</v>
      </c>
      <c r="O13" s="19" t="s">
        <v>33</v>
      </c>
      <c r="P13" s="46">
        <f>'G-1'!P13+'G-2'!P13+'G-3'!P13+'G-4'!P13</f>
        <v>73</v>
      </c>
      <c r="Q13" s="46">
        <f>'G-1'!Q13+'G-2'!Q13+'G-3'!Q13+'G-4'!Q13</f>
        <v>294</v>
      </c>
      <c r="R13" s="46">
        <f>'G-1'!R13+'G-2'!R13+'G-3'!R13+'G-4'!R13</f>
        <v>22</v>
      </c>
      <c r="S13" s="46">
        <f>'G-1'!S13+'G-2'!S13+'G-3'!S13+'G-4'!S13</f>
        <v>5</v>
      </c>
      <c r="T13" s="6">
        <f t="shared" si="2"/>
        <v>387</v>
      </c>
      <c r="U13" s="2">
        <f t="shared" ref="U13:U21" si="5">T10+T11+T12+T13</f>
        <v>1489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58</v>
      </c>
      <c r="C14" s="46">
        <f>'G-1'!C14+'G-2'!C14+'G-3'!C14+'G-4'!C14</f>
        <v>201</v>
      </c>
      <c r="D14" s="46">
        <f>'G-1'!D14+'G-2'!D14+'G-3'!D14+'G-4'!D14</f>
        <v>20</v>
      </c>
      <c r="E14" s="46">
        <f>'G-1'!E14+'G-2'!E14+'G-3'!E14+'G-4'!E14</f>
        <v>3</v>
      </c>
      <c r="F14" s="6">
        <f t="shared" si="0"/>
        <v>277.5</v>
      </c>
      <c r="G14" s="2">
        <f t="shared" si="3"/>
        <v>1467</v>
      </c>
      <c r="H14" s="19" t="s">
        <v>9</v>
      </c>
      <c r="I14" s="46">
        <f>'G-1'!I14+'G-2'!I14+'G-3'!I14+'G-4'!I14</f>
        <v>52</v>
      </c>
      <c r="J14" s="46">
        <f>'G-1'!J14+'G-2'!J14+'G-3'!J14+'G-4'!J14</f>
        <v>233</v>
      </c>
      <c r="K14" s="46">
        <f>'G-1'!K14+'G-2'!K14+'G-3'!K14+'G-4'!K14</f>
        <v>19</v>
      </c>
      <c r="L14" s="46">
        <f>'G-1'!L14+'G-2'!L14+'G-3'!L14+'G-4'!L14</f>
        <v>4</v>
      </c>
      <c r="M14" s="6">
        <f t="shared" si="1"/>
        <v>307</v>
      </c>
      <c r="N14" s="2">
        <f t="shared" si="4"/>
        <v>1307.5</v>
      </c>
      <c r="O14" s="19" t="s">
        <v>29</v>
      </c>
      <c r="P14" s="46">
        <f>'G-1'!P14+'G-2'!P14+'G-3'!P14+'G-4'!P14</f>
        <v>86</v>
      </c>
      <c r="Q14" s="46">
        <f>'G-1'!Q14+'G-2'!Q14+'G-3'!Q14+'G-4'!Q14</f>
        <v>260</v>
      </c>
      <c r="R14" s="46">
        <f>'G-1'!R14+'G-2'!R14+'G-3'!R14+'G-4'!R14</f>
        <v>26</v>
      </c>
      <c r="S14" s="46">
        <f>'G-1'!S14+'G-2'!S14+'G-3'!S14+'G-4'!S14</f>
        <v>10</v>
      </c>
      <c r="T14" s="6">
        <f t="shared" si="2"/>
        <v>380</v>
      </c>
      <c r="U14" s="2">
        <f t="shared" si="5"/>
        <v>1503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85</v>
      </c>
      <c r="C15" s="46">
        <f>'G-1'!C15+'G-2'!C15+'G-3'!C15+'G-4'!C15</f>
        <v>258</v>
      </c>
      <c r="D15" s="46">
        <f>'G-1'!D15+'G-2'!D15+'G-3'!D15+'G-4'!D15</f>
        <v>18</v>
      </c>
      <c r="E15" s="46">
        <f>'G-1'!E15+'G-2'!E15+'G-3'!E15+'G-4'!E15</f>
        <v>2</v>
      </c>
      <c r="F15" s="6">
        <f t="shared" si="0"/>
        <v>341.5</v>
      </c>
      <c r="G15" s="2">
        <f t="shared" si="3"/>
        <v>1392</v>
      </c>
      <c r="H15" s="19" t="s">
        <v>12</v>
      </c>
      <c r="I15" s="46">
        <f>'G-1'!I15+'G-2'!I15+'G-3'!I15+'G-4'!I15</f>
        <v>63</v>
      </c>
      <c r="J15" s="46">
        <f>'G-1'!J15+'G-2'!J15+'G-3'!J15+'G-4'!J15</f>
        <v>230</v>
      </c>
      <c r="K15" s="46">
        <f>'G-1'!K15+'G-2'!K15+'G-3'!K15+'G-4'!K15</f>
        <v>17</v>
      </c>
      <c r="L15" s="46">
        <f>'G-1'!L15+'G-2'!L15+'G-3'!L15+'G-4'!L15</f>
        <v>4</v>
      </c>
      <c r="M15" s="6">
        <f t="shared" si="1"/>
        <v>305.5</v>
      </c>
      <c r="N15" s="2">
        <f t="shared" si="4"/>
        <v>1236</v>
      </c>
      <c r="O15" s="18" t="s">
        <v>30</v>
      </c>
      <c r="P15" s="46">
        <f>'G-1'!P15+'G-2'!P15+'G-3'!P15+'G-4'!P15</f>
        <v>95</v>
      </c>
      <c r="Q15" s="46">
        <f>'G-1'!Q15+'G-2'!Q15+'G-3'!Q15+'G-4'!Q15</f>
        <v>261</v>
      </c>
      <c r="R15" s="46">
        <f>'G-1'!R15+'G-2'!R15+'G-3'!R15+'G-4'!R15</f>
        <v>16</v>
      </c>
      <c r="S15" s="46">
        <f>'G-1'!S15+'G-2'!S15+'G-3'!S15+'G-4'!S15</f>
        <v>4</v>
      </c>
      <c r="T15" s="6">
        <f t="shared" si="2"/>
        <v>350.5</v>
      </c>
      <c r="U15" s="2">
        <f t="shared" si="5"/>
        <v>1461.5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75</v>
      </c>
      <c r="C16" s="46">
        <f>'G-1'!C16+'G-2'!C16+'G-3'!C16+'G-4'!C16</f>
        <v>240</v>
      </c>
      <c r="D16" s="46">
        <f>'G-1'!D16+'G-2'!D16+'G-3'!D16+'G-4'!D16</f>
        <v>28</v>
      </c>
      <c r="E16" s="46">
        <f>'G-1'!E16+'G-2'!E16+'G-3'!E16+'G-4'!E16</f>
        <v>6</v>
      </c>
      <c r="F16" s="6">
        <f t="shared" si="0"/>
        <v>348.5</v>
      </c>
      <c r="G16" s="2">
        <f t="shared" si="3"/>
        <v>1336</v>
      </c>
      <c r="H16" s="19" t="s">
        <v>15</v>
      </c>
      <c r="I16" s="46">
        <f>'G-1'!I16+'G-2'!I16+'G-3'!I16+'G-4'!I16</f>
        <v>70</v>
      </c>
      <c r="J16" s="46">
        <f>'G-1'!J16+'G-2'!J16+'G-3'!J16+'G-4'!J16</f>
        <v>238</v>
      </c>
      <c r="K16" s="46">
        <f>'G-1'!K16+'G-2'!K16+'G-3'!K16+'G-4'!K16</f>
        <v>16</v>
      </c>
      <c r="L16" s="46">
        <f>'G-1'!L16+'G-2'!L16+'G-3'!L16+'G-4'!L16</f>
        <v>2</v>
      </c>
      <c r="M16" s="6">
        <f t="shared" si="1"/>
        <v>310</v>
      </c>
      <c r="N16" s="2">
        <f t="shared" si="4"/>
        <v>1185.5</v>
      </c>
      <c r="O16" s="19" t="s">
        <v>8</v>
      </c>
      <c r="P16" s="46">
        <f>'G-1'!P16+'G-2'!P16+'G-3'!P16+'G-4'!P16</f>
        <v>82</v>
      </c>
      <c r="Q16" s="46">
        <f>'G-1'!Q16+'G-2'!Q16+'G-3'!Q16+'G-4'!Q16</f>
        <v>282</v>
      </c>
      <c r="R16" s="46">
        <f>'G-1'!R16+'G-2'!R16+'G-3'!R16+'G-4'!R16</f>
        <v>18</v>
      </c>
      <c r="S16" s="46">
        <f>'G-1'!S16+'G-2'!S16+'G-3'!S16+'G-4'!S16</f>
        <v>3</v>
      </c>
      <c r="T16" s="6">
        <f t="shared" si="2"/>
        <v>366.5</v>
      </c>
      <c r="U16" s="2">
        <f t="shared" si="5"/>
        <v>1484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90</v>
      </c>
      <c r="C17" s="46">
        <f>'G-1'!C17+'G-2'!C17+'G-3'!C17+'G-4'!C17</f>
        <v>251</v>
      </c>
      <c r="D17" s="46">
        <f>'G-1'!D17+'G-2'!D17+'G-3'!D17+'G-4'!D17</f>
        <v>18</v>
      </c>
      <c r="E17" s="46">
        <f>'G-1'!E17+'G-2'!E17+'G-3'!E17+'G-4'!E17</f>
        <v>4</v>
      </c>
      <c r="F17" s="6">
        <f t="shared" si="0"/>
        <v>342</v>
      </c>
      <c r="G17" s="2">
        <f t="shared" si="3"/>
        <v>1309.5</v>
      </c>
      <c r="H17" s="19" t="s">
        <v>18</v>
      </c>
      <c r="I17" s="46">
        <f>'G-1'!I17+'G-2'!I17+'G-3'!I17+'G-4'!I17</f>
        <v>81</v>
      </c>
      <c r="J17" s="46">
        <f>'G-1'!J17+'G-2'!J17+'G-3'!J17+'G-4'!J17</f>
        <v>252</v>
      </c>
      <c r="K17" s="46">
        <f>'G-1'!K17+'G-2'!K17+'G-3'!K17+'G-4'!K17</f>
        <v>19</v>
      </c>
      <c r="L17" s="46">
        <f>'G-1'!L17+'G-2'!L17+'G-3'!L17+'G-4'!L17</f>
        <v>2</v>
      </c>
      <c r="M17" s="6">
        <f t="shared" si="1"/>
        <v>335.5</v>
      </c>
      <c r="N17" s="2">
        <f t="shared" si="4"/>
        <v>1258</v>
      </c>
      <c r="O17" s="19" t="s">
        <v>10</v>
      </c>
      <c r="P17" s="46">
        <f>'G-1'!P17+'G-2'!P17+'G-3'!P17+'G-4'!P17</f>
        <v>123</v>
      </c>
      <c r="Q17" s="46">
        <f>'G-1'!Q17+'G-2'!Q17+'G-3'!Q17+'G-4'!Q17</f>
        <v>315</v>
      </c>
      <c r="R17" s="46">
        <f>'G-1'!R17+'G-2'!R17+'G-3'!R17+'G-4'!R17</f>
        <v>20</v>
      </c>
      <c r="S17" s="46">
        <f>'G-1'!S17+'G-2'!S17+'G-3'!S17+'G-4'!S17</f>
        <v>1</v>
      </c>
      <c r="T17" s="6">
        <f t="shared" si="2"/>
        <v>419</v>
      </c>
      <c r="U17" s="2">
        <f t="shared" si="5"/>
        <v>1516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92</v>
      </c>
      <c r="C18" s="46">
        <f>'G-1'!C18+'G-2'!C18+'G-3'!C18+'G-4'!C18</f>
        <v>261</v>
      </c>
      <c r="D18" s="46">
        <f>'G-1'!D18+'G-2'!D18+'G-3'!D18+'G-4'!D18</f>
        <v>23</v>
      </c>
      <c r="E18" s="46">
        <f>'G-1'!E18+'G-2'!E18+'G-3'!E18+'G-4'!E18</f>
        <v>5</v>
      </c>
      <c r="F18" s="6">
        <f t="shared" si="0"/>
        <v>365.5</v>
      </c>
      <c r="G18" s="2">
        <f t="shared" si="3"/>
        <v>1397.5</v>
      </c>
      <c r="H18" s="19" t="s">
        <v>20</v>
      </c>
      <c r="I18" s="46">
        <f>'G-1'!I18+'G-2'!I18+'G-3'!I18+'G-4'!I18</f>
        <v>114</v>
      </c>
      <c r="J18" s="46">
        <f>'G-1'!J18+'G-2'!J18+'G-3'!J18+'G-4'!J18</f>
        <v>273</v>
      </c>
      <c r="K18" s="46">
        <f>'G-1'!K18+'G-2'!K18+'G-3'!K18+'G-4'!K18</f>
        <v>18</v>
      </c>
      <c r="L18" s="46">
        <f>'G-1'!L18+'G-2'!L18+'G-3'!L18+'G-4'!L18</f>
        <v>6</v>
      </c>
      <c r="M18" s="6">
        <f t="shared" si="1"/>
        <v>381</v>
      </c>
      <c r="N18" s="2">
        <f t="shared" si="4"/>
        <v>1332</v>
      </c>
      <c r="O18" s="19" t="s">
        <v>13</v>
      </c>
      <c r="P18" s="46">
        <f>'G-1'!P18+'G-2'!P18+'G-3'!P18+'G-4'!P18</f>
        <v>159</v>
      </c>
      <c r="Q18" s="46">
        <f>'G-1'!Q18+'G-2'!Q18+'G-3'!Q18+'G-4'!Q18</f>
        <v>299</v>
      </c>
      <c r="R18" s="46">
        <f>'G-1'!R18+'G-2'!R18+'G-3'!R18+'G-4'!R18</f>
        <v>18</v>
      </c>
      <c r="S18" s="46">
        <f>'G-1'!S18+'G-2'!S18+'G-3'!S18+'G-4'!S18</f>
        <v>5</v>
      </c>
      <c r="T18" s="6">
        <f t="shared" si="2"/>
        <v>427</v>
      </c>
      <c r="U18" s="2">
        <f t="shared" si="5"/>
        <v>1563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88</v>
      </c>
      <c r="C19" s="47">
        <f>'G-1'!C19+'G-2'!C19+'G-3'!C19+'G-4'!C19</f>
        <v>645</v>
      </c>
      <c r="D19" s="47">
        <f>'G-1'!D19+'G-2'!D19+'G-3'!D19+'G-4'!D19</f>
        <v>18</v>
      </c>
      <c r="E19" s="47">
        <f>'G-1'!E19+'G-2'!E19+'G-3'!E19+'G-4'!E19</f>
        <v>4</v>
      </c>
      <c r="F19" s="7">
        <f t="shared" si="0"/>
        <v>735</v>
      </c>
      <c r="G19" s="3">
        <f t="shared" si="3"/>
        <v>1791</v>
      </c>
      <c r="H19" s="20" t="s">
        <v>22</v>
      </c>
      <c r="I19" s="46">
        <f>'G-1'!I19+'G-2'!I19+'G-3'!I19+'G-4'!I19</f>
        <v>75</v>
      </c>
      <c r="J19" s="46">
        <f>'G-1'!J19+'G-2'!J19+'G-3'!J19+'G-4'!J19</f>
        <v>286</v>
      </c>
      <c r="K19" s="46">
        <f>'G-1'!K19+'G-2'!K19+'G-3'!K19+'G-4'!K19</f>
        <v>18</v>
      </c>
      <c r="L19" s="46">
        <f>'G-1'!L19+'G-2'!L19+'G-3'!L19+'G-4'!L19</f>
        <v>8</v>
      </c>
      <c r="M19" s="6">
        <f t="shared" si="1"/>
        <v>379.5</v>
      </c>
      <c r="N19" s="2">
        <f>M16+M17+M18+M19</f>
        <v>1406</v>
      </c>
      <c r="O19" s="19" t="s">
        <v>16</v>
      </c>
      <c r="P19" s="46">
        <f>'G-1'!P19+'G-2'!P19+'G-3'!P19+'G-4'!P19</f>
        <v>118</v>
      </c>
      <c r="Q19" s="46">
        <f>'G-1'!Q19+'G-2'!Q19+'G-3'!Q19+'G-4'!Q19</f>
        <v>300</v>
      </c>
      <c r="R19" s="46">
        <f>'G-1'!R19+'G-2'!R19+'G-3'!R19+'G-4'!R19</f>
        <v>17</v>
      </c>
      <c r="S19" s="46">
        <f>'G-1'!S19+'G-2'!S19+'G-3'!S19+'G-4'!S19</f>
        <v>1</v>
      </c>
      <c r="T19" s="6">
        <f t="shared" si="2"/>
        <v>395.5</v>
      </c>
      <c r="U19" s="2">
        <f t="shared" si="5"/>
        <v>1608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44</v>
      </c>
      <c r="C20" s="45">
        <f>'G-1'!C20+'G-2'!C20+'G-3'!C20+'G-4'!C20</f>
        <v>218</v>
      </c>
      <c r="D20" s="45">
        <f>'G-1'!D20+'G-2'!D20+'G-3'!D20+'G-4'!D20</f>
        <v>19</v>
      </c>
      <c r="E20" s="45">
        <f>'G-1'!E20+'G-2'!E20+'G-3'!E20+'G-4'!E20</f>
        <v>1</v>
      </c>
      <c r="F20" s="8">
        <f t="shared" si="0"/>
        <v>280.5</v>
      </c>
      <c r="G20" s="35"/>
      <c r="H20" s="19" t="s">
        <v>24</v>
      </c>
      <c r="I20" s="46">
        <f>'G-1'!I20+'G-2'!I20+'G-3'!I20+'G-4'!I20</f>
        <v>79</v>
      </c>
      <c r="J20" s="46">
        <f>'G-1'!J20+'G-2'!J20+'G-3'!J20+'G-4'!J20</f>
        <v>273</v>
      </c>
      <c r="K20" s="46">
        <f>'G-1'!K20+'G-2'!K20+'G-3'!K20+'G-4'!K20</f>
        <v>17</v>
      </c>
      <c r="L20" s="46">
        <f>'G-1'!L20+'G-2'!L20+'G-3'!L20+'G-4'!L20</f>
        <v>9</v>
      </c>
      <c r="M20" s="8">
        <f t="shared" si="1"/>
        <v>369</v>
      </c>
      <c r="N20" s="2">
        <f>M17+M18+M19+M20</f>
        <v>1465</v>
      </c>
      <c r="O20" s="19" t="s">
        <v>45</v>
      </c>
      <c r="P20" s="46">
        <f>'G-1'!P20+'G-2'!P20+'G-3'!P20+'G-4'!P20</f>
        <v>121</v>
      </c>
      <c r="Q20" s="46">
        <f>'G-1'!Q20+'G-2'!Q20+'G-3'!Q20+'G-4'!Q20</f>
        <v>305</v>
      </c>
      <c r="R20" s="46">
        <f>'G-1'!R20+'G-2'!R20+'G-3'!R20+'G-4'!R20</f>
        <v>14</v>
      </c>
      <c r="S20" s="46">
        <f>'G-1'!S20+'G-2'!S20+'G-3'!S20+'G-4'!S20</f>
        <v>1</v>
      </c>
      <c r="T20" s="8">
        <f t="shared" si="2"/>
        <v>396</v>
      </c>
      <c r="U20" s="2">
        <f t="shared" si="5"/>
        <v>1637.5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59</v>
      </c>
      <c r="C21" s="46">
        <f>'G-1'!C21+'G-2'!C21+'G-3'!C21+'G-4'!C21</f>
        <v>218</v>
      </c>
      <c r="D21" s="46">
        <f>'G-1'!D21+'G-2'!D21+'G-3'!D21+'G-4'!D21</f>
        <v>18</v>
      </c>
      <c r="E21" s="46">
        <f>'G-1'!E21+'G-2'!E21+'G-3'!E21+'G-4'!E21</f>
        <v>4</v>
      </c>
      <c r="F21" s="6">
        <f t="shared" si="0"/>
        <v>293.5</v>
      </c>
      <c r="G21" s="36"/>
      <c r="H21" s="20" t="s">
        <v>25</v>
      </c>
      <c r="I21" s="46">
        <f>'G-1'!I21+'G-2'!I21+'G-3'!I21+'G-4'!I21</f>
        <v>72</v>
      </c>
      <c r="J21" s="46">
        <f>'G-1'!J21+'G-2'!J21+'G-3'!J21+'G-4'!J21</f>
        <v>276</v>
      </c>
      <c r="K21" s="46">
        <f>'G-1'!K21+'G-2'!K21+'G-3'!K21+'G-4'!K21</f>
        <v>21</v>
      </c>
      <c r="L21" s="46">
        <f>'G-1'!L21+'G-2'!L21+'G-3'!L21+'G-4'!L21</f>
        <v>6</v>
      </c>
      <c r="M21" s="6">
        <f t="shared" si="1"/>
        <v>369</v>
      </c>
      <c r="N21" s="2">
        <f>M18+M19+M20+M21</f>
        <v>1498.5</v>
      </c>
      <c r="O21" s="21" t="s">
        <v>46</v>
      </c>
      <c r="P21" s="47">
        <f>'G-1'!P21+'G-2'!P21+'G-3'!P21+'G-4'!P21</f>
        <v>101</v>
      </c>
      <c r="Q21" s="47">
        <f>'G-1'!Q21+'G-2'!Q21+'G-3'!Q21+'G-4'!Q21</f>
        <v>271</v>
      </c>
      <c r="R21" s="47">
        <f>'G-1'!R21+'G-2'!R21+'G-3'!R21+'G-4'!R21</f>
        <v>16</v>
      </c>
      <c r="S21" s="47">
        <f>'G-1'!S21+'G-2'!S21+'G-3'!S21+'G-4'!S21</f>
        <v>1</v>
      </c>
      <c r="T21" s="7">
        <f t="shared" si="2"/>
        <v>356</v>
      </c>
      <c r="U21" s="3">
        <f t="shared" si="5"/>
        <v>1574.5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66</v>
      </c>
      <c r="C22" s="46">
        <f>'G-1'!C22+'G-2'!C22+'G-3'!C22+'G-4'!C22</f>
        <v>273</v>
      </c>
      <c r="D22" s="46">
        <f>'G-1'!D22+'G-2'!D22+'G-3'!D22+'G-4'!D22</f>
        <v>15</v>
      </c>
      <c r="E22" s="46">
        <f>'G-1'!E22+'G-2'!E22+'G-3'!E22+'G-4'!E22</f>
        <v>3</v>
      </c>
      <c r="F22" s="6">
        <f t="shared" si="0"/>
        <v>343.5</v>
      </c>
      <c r="G22" s="2"/>
      <c r="H22" s="21" t="s">
        <v>26</v>
      </c>
      <c r="I22" s="46">
        <f>'G-1'!I22+'G-2'!I22+'G-3'!I22+'G-4'!I22</f>
        <v>83</v>
      </c>
      <c r="J22" s="46">
        <f>'G-1'!J22+'G-2'!J22+'G-3'!J22+'G-4'!J22</f>
        <v>275</v>
      </c>
      <c r="K22" s="46">
        <f>'G-1'!K22+'G-2'!K22+'G-3'!K22+'G-4'!K22</f>
        <v>21</v>
      </c>
      <c r="L22" s="46">
        <f>'G-1'!L22+'G-2'!L22+'G-3'!L22+'G-4'!L22</f>
        <v>9</v>
      </c>
      <c r="M22" s="6">
        <f t="shared" si="1"/>
        <v>381</v>
      </c>
      <c r="N22" s="3">
        <f>M19+M20+M21+M22</f>
        <v>1498.5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2">
        <f>MAX(G13:G19)</f>
        <v>1791</v>
      </c>
      <c r="H23" s="183" t="s">
        <v>48</v>
      </c>
      <c r="I23" s="184"/>
      <c r="J23" s="176" t="s">
        <v>50</v>
      </c>
      <c r="K23" s="177"/>
      <c r="L23" s="177"/>
      <c r="M23" s="178"/>
      <c r="N23" s="83">
        <f>MAX(N10:N22)</f>
        <v>1498.5</v>
      </c>
      <c r="O23" s="179" t="s">
        <v>49</v>
      </c>
      <c r="P23" s="180"/>
      <c r="Q23" s="185" t="s">
        <v>50</v>
      </c>
      <c r="R23" s="186"/>
      <c r="S23" s="186"/>
      <c r="T23" s="187"/>
      <c r="U23" s="82">
        <f>MAX(U13:U21)</f>
        <v>1637.5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0" t="s">
        <v>73</v>
      </c>
      <c r="D24" s="84"/>
      <c r="E24" s="84"/>
      <c r="F24" s="85" t="s">
        <v>65</v>
      </c>
      <c r="G24" s="86"/>
      <c r="H24" s="181"/>
      <c r="I24" s="182"/>
      <c r="J24" s="80" t="s">
        <v>73</v>
      </c>
      <c r="K24" s="84"/>
      <c r="L24" s="84"/>
      <c r="M24" s="85" t="s">
        <v>92</v>
      </c>
      <c r="N24" s="86"/>
      <c r="O24" s="181"/>
      <c r="P24" s="182"/>
      <c r="Q24" s="80" t="s">
        <v>73</v>
      </c>
      <c r="R24" s="84"/>
      <c r="S24" s="84"/>
      <c r="T24" s="85" t="s">
        <v>70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47" sqref="M4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2" t="s">
        <v>112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3" t="s">
        <v>113</v>
      </c>
      <c r="B4" s="233"/>
      <c r="C4" s="234" t="s">
        <v>60</v>
      </c>
      <c r="D4" s="234"/>
      <c r="E4" s="234"/>
      <c r="F4" s="108"/>
      <c r="G4" s="104"/>
      <c r="H4" s="104"/>
      <c r="I4" s="104"/>
      <c r="J4" s="104"/>
    </row>
    <row r="5" spans="1:10" x14ac:dyDescent="0.2">
      <c r="A5" s="163" t="s">
        <v>56</v>
      </c>
      <c r="B5" s="163"/>
      <c r="C5" s="235" t="str">
        <f>'G-1'!D5</f>
        <v>CALLE 80 X CARRERA 42F</v>
      </c>
      <c r="D5" s="235"/>
      <c r="E5" s="235"/>
      <c r="F5" s="109"/>
      <c r="G5" s="110"/>
      <c r="H5" s="101" t="s">
        <v>53</v>
      </c>
      <c r="I5" s="236">
        <f>'G-1'!L5</f>
        <v>0</v>
      </c>
      <c r="J5" s="236"/>
    </row>
    <row r="6" spans="1:10" x14ac:dyDescent="0.2">
      <c r="A6" s="163" t="s">
        <v>114</v>
      </c>
      <c r="B6" s="163"/>
      <c r="C6" s="221" t="s">
        <v>151</v>
      </c>
      <c r="D6" s="221"/>
      <c r="E6" s="221"/>
      <c r="F6" s="109"/>
      <c r="G6" s="110"/>
      <c r="H6" s="101" t="s">
        <v>58</v>
      </c>
      <c r="I6" s="222">
        <f>'G-1'!S6</f>
        <v>42550</v>
      </c>
      <c r="J6" s="222"/>
    </row>
    <row r="7" spans="1:10" x14ac:dyDescent="0.2">
      <c r="A7" s="111"/>
      <c r="B7" s="111"/>
      <c r="C7" s="223"/>
      <c r="D7" s="223"/>
      <c r="E7" s="223"/>
      <c r="F7" s="223"/>
      <c r="G7" s="108"/>
      <c r="H7" s="112"/>
      <c r="I7" s="113"/>
      <c r="J7" s="104"/>
    </row>
    <row r="8" spans="1:10" x14ac:dyDescent="0.2">
      <c r="A8" s="224" t="s">
        <v>115</v>
      </c>
      <c r="B8" s="226" t="s">
        <v>116</v>
      </c>
      <c r="C8" s="224" t="s">
        <v>117</v>
      </c>
      <c r="D8" s="226" t="s">
        <v>118</v>
      </c>
      <c r="E8" s="114" t="s">
        <v>119</v>
      </c>
      <c r="F8" s="115" t="s">
        <v>120</v>
      </c>
      <c r="G8" s="116" t="s">
        <v>121</v>
      </c>
      <c r="H8" s="115" t="s">
        <v>122</v>
      </c>
      <c r="I8" s="228" t="s">
        <v>123</v>
      </c>
      <c r="J8" s="230" t="s">
        <v>124</v>
      </c>
    </row>
    <row r="9" spans="1:10" x14ac:dyDescent="0.2">
      <c r="A9" s="225"/>
      <c r="B9" s="227"/>
      <c r="C9" s="225"/>
      <c r="D9" s="227"/>
      <c r="E9" s="117" t="s">
        <v>52</v>
      </c>
      <c r="F9" s="118" t="s">
        <v>0</v>
      </c>
      <c r="G9" s="119" t="s">
        <v>2</v>
      </c>
      <c r="H9" s="118" t="s">
        <v>3</v>
      </c>
      <c r="I9" s="229"/>
      <c r="J9" s="231"/>
    </row>
    <row r="10" spans="1:10" x14ac:dyDescent="0.2">
      <c r="A10" s="215" t="s">
        <v>125</v>
      </c>
      <c r="B10" s="218">
        <v>1</v>
      </c>
      <c r="C10" s="120"/>
      <c r="D10" s="121" t="s">
        <v>126</v>
      </c>
      <c r="E10" s="73">
        <v>8</v>
      </c>
      <c r="F10" s="73">
        <v>20</v>
      </c>
      <c r="G10" s="73">
        <v>0</v>
      </c>
      <c r="H10" s="73">
        <v>1</v>
      </c>
      <c r="I10" s="73">
        <f>E10*0.5+F10+G10*2+H10*2.5</f>
        <v>26.5</v>
      </c>
      <c r="J10" s="122">
        <f>IF(I10=0,"0,00",I10/SUM(I10:I12)*100)</f>
        <v>24.88262910798122</v>
      </c>
    </row>
    <row r="11" spans="1:10" x14ac:dyDescent="0.2">
      <c r="A11" s="216"/>
      <c r="B11" s="219"/>
      <c r="C11" s="120" t="s">
        <v>127</v>
      </c>
      <c r="D11" s="123" t="s">
        <v>128</v>
      </c>
      <c r="E11" s="124">
        <v>39</v>
      </c>
      <c r="F11" s="124">
        <v>54</v>
      </c>
      <c r="G11" s="124">
        <v>0</v>
      </c>
      <c r="H11" s="124">
        <v>1</v>
      </c>
      <c r="I11" s="124">
        <f t="shared" ref="I11:I45" si="0">E11*0.5+F11+G11*2+H11*2.5</f>
        <v>76</v>
      </c>
      <c r="J11" s="125">
        <f>IF(I11=0,"0,00",I11/SUM(I10:I12)*100)</f>
        <v>71.36150234741784</v>
      </c>
    </row>
    <row r="12" spans="1:10" x14ac:dyDescent="0.2">
      <c r="A12" s="216"/>
      <c r="B12" s="219"/>
      <c r="C12" s="126" t="s">
        <v>138</v>
      </c>
      <c r="D12" s="127" t="s">
        <v>129</v>
      </c>
      <c r="E12" s="72">
        <v>0</v>
      </c>
      <c r="F12" s="72">
        <v>4</v>
      </c>
      <c r="G12" s="72">
        <v>0</v>
      </c>
      <c r="H12" s="72">
        <v>0</v>
      </c>
      <c r="I12" s="128">
        <f t="shared" si="0"/>
        <v>4</v>
      </c>
      <c r="J12" s="129">
        <f>IF(I12=0,"0,00",I12/SUM(I10:I12)*100)</f>
        <v>3.755868544600939</v>
      </c>
    </row>
    <row r="13" spans="1:10" x14ac:dyDescent="0.2">
      <c r="A13" s="216"/>
      <c r="B13" s="219"/>
      <c r="C13" s="130"/>
      <c r="D13" s="121" t="s">
        <v>126</v>
      </c>
      <c r="E13" s="73">
        <v>2</v>
      </c>
      <c r="F13" s="73">
        <v>19</v>
      </c>
      <c r="G13" s="73">
        <v>0</v>
      </c>
      <c r="H13" s="73">
        <v>1</v>
      </c>
      <c r="I13" s="73">
        <f t="shared" si="0"/>
        <v>22.5</v>
      </c>
      <c r="J13" s="122">
        <f>IF(I13=0,"0,00",I13/SUM(I13:I15)*100)</f>
        <v>23.076923076923077</v>
      </c>
    </row>
    <row r="14" spans="1:10" x14ac:dyDescent="0.2">
      <c r="A14" s="216"/>
      <c r="B14" s="219"/>
      <c r="C14" s="120" t="s">
        <v>130</v>
      </c>
      <c r="D14" s="123" t="s">
        <v>128</v>
      </c>
      <c r="E14" s="124">
        <v>23</v>
      </c>
      <c r="F14" s="124">
        <v>54</v>
      </c>
      <c r="G14" s="124">
        <v>0</v>
      </c>
      <c r="H14" s="124">
        <v>3</v>
      </c>
      <c r="I14" s="124">
        <f t="shared" si="0"/>
        <v>73</v>
      </c>
      <c r="J14" s="125">
        <f>IF(I14=0,"0,00",I14/SUM(I13:I15)*100)</f>
        <v>74.871794871794876</v>
      </c>
    </row>
    <row r="15" spans="1:10" x14ac:dyDescent="0.2">
      <c r="A15" s="216"/>
      <c r="B15" s="219"/>
      <c r="C15" s="126" t="s">
        <v>139</v>
      </c>
      <c r="D15" s="127" t="s">
        <v>129</v>
      </c>
      <c r="E15" s="72">
        <v>2</v>
      </c>
      <c r="F15" s="72">
        <v>1</v>
      </c>
      <c r="G15" s="72">
        <v>0</v>
      </c>
      <c r="H15" s="72">
        <v>0</v>
      </c>
      <c r="I15" s="128">
        <f t="shared" si="0"/>
        <v>2</v>
      </c>
      <c r="J15" s="129">
        <f>IF(I15=0,"0,00",I15/SUM(I13:I15)*100)</f>
        <v>2.0512820512820511</v>
      </c>
    </row>
    <row r="16" spans="1:10" x14ac:dyDescent="0.2">
      <c r="A16" s="216"/>
      <c r="B16" s="219"/>
      <c r="C16" s="130"/>
      <c r="D16" s="121" t="s">
        <v>126</v>
      </c>
      <c r="E16" s="73">
        <v>17</v>
      </c>
      <c r="F16" s="73">
        <v>42</v>
      </c>
      <c r="G16" s="73">
        <v>0</v>
      </c>
      <c r="H16" s="73">
        <v>0</v>
      </c>
      <c r="I16" s="73">
        <f t="shared" si="0"/>
        <v>50.5</v>
      </c>
      <c r="J16" s="122">
        <f>IF(I16=0,"0,00",I16/SUM(I16:I18)*100)</f>
        <v>31.962025316455694</v>
      </c>
    </row>
    <row r="17" spans="1:10" x14ac:dyDescent="0.2">
      <c r="A17" s="216"/>
      <c r="B17" s="219"/>
      <c r="C17" s="120" t="s">
        <v>131</v>
      </c>
      <c r="D17" s="123" t="s">
        <v>128</v>
      </c>
      <c r="E17" s="124">
        <v>54</v>
      </c>
      <c r="F17" s="124">
        <v>75</v>
      </c>
      <c r="G17" s="124">
        <v>0</v>
      </c>
      <c r="H17" s="124">
        <v>0</v>
      </c>
      <c r="I17" s="124">
        <f t="shared" si="0"/>
        <v>102</v>
      </c>
      <c r="J17" s="125">
        <f>IF(I17=0,"0,00",I17/SUM(I16:I18)*100)</f>
        <v>64.556962025316452</v>
      </c>
    </row>
    <row r="18" spans="1:10" x14ac:dyDescent="0.2">
      <c r="A18" s="217"/>
      <c r="B18" s="220"/>
      <c r="C18" s="131" t="s">
        <v>140</v>
      </c>
      <c r="D18" s="127" t="s">
        <v>129</v>
      </c>
      <c r="E18" s="72">
        <v>3</v>
      </c>
      <c r="F18" s="72">
        <v>4</v>
      </c>
      <c r="G18" s="72">
        <v>0</v>
      </c>
      <c r="H18" s="72">
        <v>0</v>
      </c>
      <c r="I18" s="128">
        <f t="shared" si="0"/>
        <v>5.5</v>
      </c>
      <c r="J18" s="129">
        <f>IF(I18=0,"0,00",I18/SUM(I16:I18)*100)</f>
        <v>3.481012658227848</v>
      </c>
    </row>
    <row r="19" spans="1:10" x14ac:dyDescent="0.2">
      <c r="A19" s="215" t="s">
        <v>132</v>
      </c>
      <c r="B19" s="218">
        <v>1</v>
      </c>
      <c r="C19" s="132"/>
      <c r="D19" s="121" t="s">
        <v>126</v>
      </c>
      <c r="E19" s="73">
        <v>0</v>
      </c>
      <c r="F19" s="73">
        <v>2</v>
      </c>
      <c r="G19" s="73">
        <v>0</v>
      </c>
      <c r="H19" s="73">
        <v>0</v>
      </c>
      <c r="I19" s="73">
        <f t="shared" si="0"/>
        <v>2</v>
      </c>
      <c r="J19" s="122">
        <f>IF(I19=0,"0,00",I19/SUM(I19:I21)*100)</f>
        <v>1.8518518518518516</v>
      </c>
    </row>
    <row r="20" spans="1:10" x14ac:dyDescent="0.2">
      <c r="A20" s="216"/>
      <c r="B20" s="219"/>
      <c r="C20" s="120" t="s">
        <v>127</v>
      </c>
      <c r="D20" s="123" t="s">
        <v>128</v>
      </c>
      <c r="E20" s="124">
        <v>25</v>
      </c>
      <c r="F20" s="124">
        <v>72</v>
      </c>
      <c r="G20" s="124">
        <v>0</v>
      </c>
      <c r="H20" s="124">
        <v>2</v>
      </c>
      <c r="I20" s="124">
        <f t="shared" si="0"/>
        <v>89.5</v>
      </c>
      <c r="J20" s="125">
        <f>IF(I20=0,"0,00",I20/SUM(I19:I21)*100)</f>
        <v>82.870370370370367</v>
      </c>
    </row>
    <row r="21" spans="1:10" x14ac:dyDescent="0.2">
      <c r="A21" s="216"/>
      <c r="B21" s="219"/>
      <c r="C21" s="126" t="s">
        <v>141</v>
      </c>
      <c r="D21" s="127" t="s">
        <v>129</v>
      </c>
      <c r="E21" s="72">
        <v>5</v>
      </c>
      <c r="F21" s="72">
        <v>14</v>
      </c>
      <c r="G21" s="72">
        <v>0</v>
      </c>
      <c r="H21" s="72">
        <v>0</v>
      </c>
      <c r="I21" s="128">
        <f t="shared" si="0"/>
        <v>16.5</v>
      </c>
      <c r="J21" s="129">
        <f>IF(I21=0,"0,00",I21/SUM(I19:I21)*100)</f>
        <v>15.277777777777779</v>
      </c>
    </row>
    <row r="22" spans="1:10" x14ac:dyDescent="0.2">
      <c r="A22" s="216"/>
      <c r="B22" s="219"/>
      <c r="C22" s="130"/>
      <c r="D22" s="121" t="s">
        <v>126</v>
      </c>
      <c r="E22" s="73">
        <v>0</v>
      </c>
      <c r="F22" s="73">
        <v>0</v>
      </c>
      <c r="G22" s="73">
        <v>0</v>
      </c>
      <c r="H22" s="73">
        <v>0</v>
      </c>
      <c r="I22" s="73">
        <f t="shared" si="0"/>
        <v>0</v>
      </c>
      <c r="J22" s="122" t="str">
        <f>IF(I22=0,"0,00",I22/SUM(I22:I24)*100)</f>
        <v>0,00</v>
      </c>
    </row>
    <row r="23" spans="1:10" x14ac:dyDescent="0.2">
      <c r="A23" s="216"/>
      <c r="B23" s="219"/>
      <c r="C23" s="120" t="s">
        <v>130</v>
      </c>
      <c r="D23" s="123" t="s">
        <v>128</v>
      </c>
      <c r="E23" s="124">
        <v>29</v>
      </c>
      <c r="F23" s="124">
        <v>82</v>
      </c>
      <c r="G23" s="124">
        <v>0</v>
      </c>
      <c r="H23" s="124">
        <v>2</v>
      </c>
      <c r="I23" s="124">
        <f t="shared" si="0"/>
        <v>101.5</v>
      </c>
      <c r="J23" s="125">
        <f>IF(I23=0,"0,00",I23/SUM(I22:I24)*100)</f>
        <v>79.921259842519689</v>
      </c>
    </row>
    <row r="24" spans="1:10" x14ac:dyDescent="0.2">
      <c r="A24" s="216"/>
      <c r="B24" s="219"/>
      <c r="C24" s="126" t="s">
        <v>142</v>
      </c>
      <c r="D24" s="127" t="s">
        <v>129</v>
      </c>
      <c r="E24" s="72">
        <v>7</v>
      </c>
      <c r="F24" s="72">
        <v>22</v>
      </c>
      <c r="G24" s="72">
        <v>0</v>
      </c>
      <c r="H24" s="72">
        <v>0</v>
      </c>
      <c r="I24" s="128">
        <f t="shared" si="0"/>
        <v>25.5</v>
      </c>
      <c r="J24" s="129">
        <f>IF(I24=0,"0,00",I24/SUM(I22:I24)*100)</f>
        <v>20.078740157480315</v>
      </c>
    </row>
    <row r="25" spans="1:10" x14ac:dyDescent="0.2">
      <c r="A25" s="216"/>
      <c r="B25" s="219"/>
      <c r="C25" s="130"/>
      <c r="D25" s="121" t="s">
        <v>126</v>
      </c>
      <c r="E25" s="73">
        <v>1</v>
      </c>
      <c r="F25" s="73">
        <v>3</v>
      </c>
      <c r="G25" s="73">
        <v>0</v>
      </c>
      <c r="H25" s="73">
        <v>0</v>
      </c>
      <c r="I25" s="73">
        <f t="shared" si="0"/>
        <v>3.5</v>
      </c>
      <c r="J25" s="122">
        <f>IF(I25=0,"0,00",I25/SUM(I25:I27)*100)</f>
        <v>2.9166666666666665</v>
      </c>
    </row>
    <row r="26" spans="1:10" x14ac:dyDescent="0.2">
      <c r="A26" s="216"/>
      <c r="B26" s="219"/>
      <c r="C26" s="120" t="s">
        <v>131</v>
      </c>
      <c r="D26" s="123" t="s">
        <v>128</v>
      </c>
      <c r="E26" s="124">
        <v>24</v>
      </c>
      <c r="F26" s="124">
        <v>88</v>
      </c>
      <c r="G26" s="124">
        <v>0</v>
      </c>
      <c r="H26" s="124">
        <v>1</v>
      </c>
      <c r="I26" s="124">
        <f t="shared" si="0"/>
        <v>102.5</v>
      </c>
      <c r="J26" s="125">
        <f>IF(I26=0,"0,00",I26/SUM(I25:I27)*100)</f>
        <v>85.416666666666657</v>
      </c>
    </row>
    <row r="27" spans="1:10" x14ac:dyDescent="0.2">
      <c r="A27" s="217"/>
      <c r="B27" s="220"/>
      <c r="C27" s="131" t="s">
        <v>143</v>
      </c>
      <c r="D27" s="127" t="s">
        <v>129</v>
      </c>
      <c r="E27" s="72">
        <v>6</v>
      </c>
      <c r="F27" s="72">
        <v>11</v>
      </c>
      <c r="G27" s="72">
        <v>0</v>
      </c>
      <c r="H27" s="72">
        <v>0</v>
      </c>
      <c r="I27" s="128">
        <f t="shared" si="0"/>
        <v>14</v>
      </c>
      <c r="J27" s="129">
        <f>IF(I27=0,"0,00",I27/SUM(I25:I27)*100)</f>
        <v>11.666666666666666</v>
      </c>
    </row>
    <row r="28" spans="1:10" x14ac:dyDescent="0.2">
      <c r="A28" s="215" t="s">
        <v>133</v>
      </c>
      <c r="B28" s="218">
        <v>1</v>
      </c>
      <c r="C28" s="132"/>
      <c r="D28" s="121" t="s">
        <v>126</v>
      </c>
      <c r="E28" s="73">
        <v>2</v>
      </c>
      <c r="F28" s="73">
        <v>7</v>
      </c>
      <c r="G28" s="73">
        <v>1</v>
      </c>
      <c r="H28" s="73">
        <v>0</v>
      </c>
      <c r="I28" s="73">
        <f t="shared" si="0"/>
        <v>10</v>
      </c>
      <c r="J28" s="122">
        <f>IF(I28=0,"0,00",I28/SUM(I28:I30)*100)</f>
        <v>2.8328611898017</v>
      </c>
    </row>
    <row r="29" spans="1:10" x14ac:dyDescent="0.2">
      <c r="A29" s="216"/>
      <c r="B29" s="219"/>
      <c r="C29" s="120" t="s">
        <v>127</v>
      </c>
      <c r="D29" s="123" t="s">
        <v>128</v>
      </c>
      <c r="E29" s="124">
        <v>63</v>
      </c>
      <c r="F29" s="124">
        <v>227</v>
      </c>
      <c r="G29" s="124">
        <v>36</v>
      </c>
      <c r="H29" s="124">
        <v>2</v>
      </c>
      <c r="I29" s="124">
        <f t="shared" si="0"/>
        <v>335.5</v>
      </c>
      <c r="J29" s="125">
        <f>IF(I29=0,"0,00",I29/SUM(I28:I30)*100)</f>
        <v>95.042492917847028</v>
      </c>
    </row>
    <row r="30" spans="1:10" x14ac:dyDescent="0.2">
      <c r="A30" s="216"/>
      <c r="B30" s="219"/>
      <c r="C30" s="126" t="s">
        <v>144</v>
      </c>
      <c r="D30" s="127" t="s">
        <v>129</v>
      </c>
      <c r="E30" s="72">
        <v>3</v>
      </c>
      <c r="F30" s="72">
        <v>6</v>
      </c>
      <c r="G30" s="72">
        <v>0</v>
      </c>
      <c r="H30" s="72">
        <v>0</v>
      </c>
      <c r="I30" s="128">
        <f t="shared" si="0"/>
        <v>7.5</v>
      </c>
      <c r="J30" s="129">
        <f>IF(I30=0,"0,00",I30/SUM(I28:I30)*100)</f>
        <v>2.1246458923512748</v>
      </c>
    </row>
    <row r="31" spans="1:10" x14ac:dyDescent="0.2">
      <c r="A31" s="216"/>
      <c r="B31" s="219"/>
      <c r="C31" s="130"/>
      <c r="D31" s="121" t="s">
        <v>126</v>
      </c>
      <c r="E31" s="73">
        <v>2</v>
      </c>
      <c r="F31" s="73">
        <v>4</v>
      </c>
      <c r="G31" s="73">
        <v>0</v>
      </c>
      <c r="H31" s="73">
        <v>0</v>
      </c>
      <c r="I31" s="73">
        <f t="shared" si="0"/>
        <v>5</v>
      </c>
      <c r="J31" s="122">
        <f>IF(I31=0,"0,00",I31/SUM(I31:I33)*100)</f>
        <v>1.2033694344163659</v>
      </c>
    </row>
    <row r="32" spans="1:10" x14ac:dyDescent="0.2">
      <c r="A32" s="216"/>
      <c r="B32" s="219"/>
      <c r="C32" s="120" t="s">
        <v>130</v>
      </c>
      <c r="D32" s="123" t="s">
        <v>128</v>
      </c>
      <c r="E32" s="124">
        <v>68</v>
      </c>
      <c r="F32" s="124">
        <v>283</v>
      </c>
      <c r="G32" s="124">
        <v>35</v>
      </c>
      <c r="H32" s="124">
        <v>5</v>
      </c>
      <c r="I32" s="124">
        <f t="shared" si="0"/>
        <v>399.5</v>
      </c>
      <c r="J32" s="125">
        <f>IF(I32=0,"0,00",I32/SUM(I31:I33)*100)</f>
        <v>96.149217809867622</v>
      </c>
    </row>
    <row r="33" spans="1:10" x14ac:dyDescent="0.2">
      <c r="A33" s="216"/>
      <c r="B33" s="219"/>
      <c r="C33" s="126" t="s">
        <v>145</v>
      </c>
      <c r="D33" s="127" t="s">
        <v>129</v>
      </c>
      <c r="E33" s="72">
        <v>2</v>
      </c>
      <c r="F33" s="72">
        <v>10</v>
      </c>
      <c r="G33" s="72">
        <v>0</v>
      </c>
      <c r="H33" s="72">
        <v>0</v>
      </c>
      <c r="I33" s="128">
        <f t="shared" si="0"/>
        <v>11</v>
      </c>
      <c r="J33" s="129">
        <f>IF(I33=0,"0,00",I33/SUM(I31:I33)*100)</f>
        <v>2.6474127557160045</v>
      </c>
    </row>
    <row r="34" spans="1:10" x14ac:dyDescent="0.2">
      <c r="A34" s="216"/>
      <c r="B34" s="219"/>
      <c r="C34" s="130"/>
      <c r="D34" s="121" t="s">
        <v>126</v>
      </c>
      <c r="E34" s="73">
        <v>1</v>
      </c>
      <c r="F34" s="73">
        <v>2</v>
      </c>
      <c r="G34" s="73">
        <v>0</v>
      </c>
      <c r="H34" s="73">
        <v>0</v>
      </c>
      <c r="I34" s="73">
        <f t="shared" si="0"/>
        <v>2.5</v>
      </c>
      <c r="J34" s="122">
        <f>IF(I34=0,"0,00",I34/SUM(I34:I36)*100)</f>
        <v>0.66577896138482018</v>
      </c>
    </row>
    <row r="35" spans="1:10" x14ac:dyDescent="0.2">
      <c r="A35" s="216"/>
      <c r="B35" s="219"/>
      <c r="C35" s="120" t="s">
        <v>131</v>
      </c>
      <c r="D35" s="123" t="s">
        <v>128</v>
      </c>
      <c r="E35" s="124">
        <v>91</v>
      </c>
      <c r="F35" s="124">
        <v>263</v>
      </c>
      <c r="G35" s="124">
        <v>23</v>
      </c>
      <c r="H35" s="124">
        <v>1</v>
      </c>
      <c r="I35" s="124">
        <f t="shared" si="0"/>
        <v>357</v>
      </c>
      <c r="J35" s="125">
        <f>IF(I35=0,"0,00",I35/SUM(I34:I36)*100)</f>
        <v>95.073235685752337</v>
      </c>
    </row>
    <row r="36" spans="1:10" x14ac:dyDescent="0.2">
      <c r="A36" s="217"/>
      <c r="B36" s="220"/>
      <c r="C36" s="131" t="s">
        <v>146</v>
      </c>
      <c r="D36" s="127" t="s">
        <v>129</v>
      </c>
      <c r="E36" s="72">
        <v>2</v>
      </c>
      <c r="F36" s="72">
        <v>15</v>
      </c>
      <c r="G36" s="72">
        <v>0</v>
      </c>
      <c r="H36" s="72">
        <v>0</v>
      </c>
      <c r="I36" s="128">
        <f t="shared" si="0"/>
        <v>16</v>
      </c>
      <c r="J36" s="129">
        <f>IF(I36=0,"0,00",I36/SUM(I34:I36)*100)</f>
        <v>4.2609853528628499</v>
      </c>
    </row>
    <row r="37" spans="1:10" x14ac:dyDescent="0.2">
      <c r="A37" s="215" t="s">
        <v>134</v>
      </c>
      <c r="B37" s="218">
        <v>1</v>
      </c>
      <c r="C37" s="132"/>
      <c r="D37" s="121" t="s">
        <v>126</v>
      </c>
      <c r="E37" s="73">
        <v>0</v>
      </c>
      <c r="F37" s="73">
        <v>0</v>
      </c>
      <c r="G37" s="73">
        <v>0</v>
      </c>
      <c r="H37" s="7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16"/>
      <c r="B38" s="219"/>
      <c r="C38" s="120" t="s">
        <v>127</v>
      </c>
      <c r="D38" s="123" t="s">
        <v>128</v>
      </c>
      <c r="E38" s="124">
        <v>21</v>
      </c>
      <c r="F38" s="124">
        <v>60</v>
      </c>
      <c r="G38" s="124">
        <v>3</v>
      </c>
      <c r="H38" s="124">
        <v>0</v>
      </c>
      <c r="I38" s="124">
        <f t="shared" si="0"/>
        <v>76.5</v>
      </c>
      <c r="J38" s="125">
        <f>IF(I38=0,"0,00",I38/SUM(I37:I39)*100)</f>
        <v>85.47486033519553</v>
      </c>
    </row>
    <row r="39" spans="1:10" x14ac:dyDescent="0.2">
      <c r="A39" s="216"/>
      <c r="B39" s="219"/>
      <c r="C39" s="126" t="s">
        <v>147</v>
      </c>
      <c r="D39" s="127" t="s">
        <v>129</v>
      </c>
      <c r="E39" s="72">
        <v>4</v>
      </c>
      <c r="F39" s="72">
        <v>11</v>
      </c>
      <c r="G39" s="72">
        <v>0</v>
      </c>
      <c r="H39" s="72">
        <v>0</v>
      </c>
      <c r="I39" s="128">
        <f t="shared" si="0"/>
        <v>13</v>
      </c>
      <c r="J39" s="129">
        <f>IF(I39=0,"0,00",I39/SUM(I37:I39)*100)</f>
        <v>14.52513966480447</v>
      </c>
    </row>
    <row r="40" spans="1:10" x14ac:dyDescent="0.2">
      <c r="A40" s="216"/>
      <c r="B40" s="219"/>
      <c r="C40" s="130"/>
      <c r="D40" s="121" t="s">
        <v>126</v>
      </c>
      <c r="E40" s="73">
        <v>0</v>
      </c>
      <c r="F40" s="73">
        <v>0</v>
      </c>
      <c r="G40" s="73">
        <v>0</v>
      </c>
      <c r="H40" s="7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16"/>
      <c r="B41" s="219"/>
      <c r="C41" s="120" t="s">
        <v>130</v>
      </c>
      <c r="D41" s="123" t="s">
        <v>128</v>
      </c>
      <c r="E41" s="124">
        <v>17</v>
      </c>
      <c r="F41" s="124">
        <v>67</v>
      </c>
      <c r="G41" s="124">
        <v>4</v>
      </c>
      <c r="H41" s="124">
        <v>2</v>
      </c>
      <c r="I41" s="124">
        <f t="shared" si="0"/>
        <v>88.5</v>
      </c>
      <c r="J41" s="125">
        <f>IF(I41=0,"0,00",I41/SUM(I40:I42)*100)</f>
        <v>89.393939393939391</v>
      </c>
    </row>
    <row r="42" spans="1:10" x14ac:dyDescent="0.2">
      <c r="A42" s="216"/>
      <c r="B42" s="219"/>
      <c r="C42" s="126" t="s">
        <v>148</v>
      </c>
      <c r="D42" s="127" t="s">
        <v>129</v>
      </c>
      <c r="E42" s="72">
        <v>3</v>
      </c>
      <c r="F42" s="72">
        <v>9</v>
      </c>
      <c r="G42" s="72">
        <v>0</v>
      </c>
      <c r="H42" s="72">
        <v>0</v>
      </c>
      <c r="I42" s="128">
        <f t="shared" si="0"/>
        <v>10.5</v>
      </c>
      <c r="J42" s="129">
        <f>IF(I42=0,"0,00",I42/SUM(I40:I42)*100)</f>
        <v>10.606060606060606</v>
      </c>
    </row>
    <row r="43" spans="1:10" x14ac:dyDescent="0.2">
      <c r="A43" s="216"/>
      <c r="B43" s="219"/>
      <c r="C43" s="130"/>
      <c r="D43" s="121" t="s">
        <v>126</v>
      </c>
      <c r="E43" s="73">
        <v>0</v>
      </c>
      <c r="F43" s="73">
        <v>0</v>
      </c>
      <c r="G43" s="73">
        <v>0</v>
      </c>
      <c r="H43" s="7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16"/>
      <c r="B44" s="219"/>
      <c r="C44" s="120" t="s">
        <v>131</v>
      </c>
      <c r="D44" s="123" t="s">
        <v>128</v>
      </c>
      <c r="E44" s="124">
        <v>22</v>
      </c>
      <c r="F44" s="124">
        <v>61</v>
      </c>
      <c r="G44" s="124">
        <v>7</v>
      </c>
      <c r="H44" s="124">
        <v>0</v>
      </c>
      <c r="I44" s="124">
        <f t="shared" si="0"/>
        <v>86</v>
      </c>
      <c r="J44" s="125">
        <f>IF(I44=0,"0,00",I44/SUM(I43:I45)*100)</f>
        <v>87.309644670050758</v>
      </c>
    </row>
    <row r="45" spans="1:10" x14ac:dyDescent="0.2">
      <c r="A45" s="217"/>
      <c r="B45" s="220"/>
      <c r="C45" s="131" t="s">
        <v>149</v>
      </c>
      <c r="D45" s="127" t="s">
        <v>129</v>
      </c>
      <c r="E45" s="72">
        <v>1</v>
      </c>
      <c r="F45" s="72">
        <v>12</v>
      </c>
      <c r="G45" s="72">
        <v>0</v>
      </c>
      <c r="H45" s="72">
        <v>0</v>
      </c>
      <c r="I45" s="133">
        <f t="shared" si="0"/>
        <v>12.5</v>
      </c>
      <c r="J45" s="129">
        <f>IF(I45=0,"0,00",I45/SUM(I43:I45)*100)</f>
        <v>12.690355329949238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34" zoomScale="91" zoomScaleNormal="91" workbookViewId="0">
      <selection activeCell="T70" sqref="S69:T7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4" t="s">
        <v>95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4" t="s">
        <v>96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4" t="s">
        <v>97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0" t="s">
        <v>98</v>
      </c>
      <c r="B8" s="240"/>
      <c r="C8" s="239" t="s">
        <v>99</v>
      </c>
      <c r="D8" s="239"/>
      <c r="E8" s="239"/>
      <c r="F8" s="239"/>
      <c r="G8" s="239"/>
      <c r="H8" s="239"/>
      <c r="I8" s="90"/>
      <c r="J8" s="90"/>
      <c r="K8" s="90"/>
      <c r="L8" s="240" t="s">
        <v>100</v>
      </c>
      <c r="M8" s="240"/>
      <c r="N8" s="240"/>
      <c r="O8" s="239" t="str">
        <f>'G-1'!D5</f>
        <v>CALLE 80 X CARRERA 42F</v>
      </c>
      <c r="P8" s="239"/>
      <c r="Q8" s="239"/>
      <c r="R8" s="239"/>
      <c r="S8" s="239"/>
      <c r="T8" s="90"/>
      <c r="U8" s="90"/>
      <c r="V8" s="240" t="s">
        <v>101</v>
      </c>
      <c r="W8" s="240"/>
      <c r="X8" s="240"/>
      <c r="Y8" s="239">
        <f>'G-1'!L5</f>
        <v>0</v>
      </c>
      <c r="Z8" s="239"/>
      <c r="AA8" s="239"/>
      <c r="AB8" s="90"/>
      <c r="AC8" s="90"/>
      <c r="AD8" s="90"/>
      <c r="AE8" s="90"/>
      <c r="AF8" s="90"/>
      <c r="AG8" s="90"/>
      <c r="AH8" s="240" t="s">
        <v>102</v>
      </c>
      <c r="AI8" s="240"/>
      <c r="AJ8" s="241">
        <f>'G-1'!S6</f>
        <v>42550</v>
      </c>
      <c r="AK8" s="241"/>
      <c r="AL8" s="241"/>
      <c r="AM8" s="241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3" t="s">
        <v>136</v>
      </c>
      <c r="E10" s="243"/>
      <c r="F10" s="243"/>
      <c r="G10" s="243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3" t="s">
        <v>137</v>
      </c>
      <c r="T10" s="243"/>
      <c r="U10" s="243"/>
      <c r="V10" s="243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3" t="s">
        <v>49</v>
      </c>
      <c r="AI10" s="243"/>
      <c r="AJ10" s="243"/>
      <c r="AK10" s="243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2" t="s">
        <v>104</v>
      </c>
      <c r="U12" s="242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173</v>
      </c>
      <c r="AV12" s="95">
        <f t="shared" si="0"/>
        <v>152.5</v>
      </c>
      <c r="AW12" s="95">
        <f t="shared" si="0"/>
        <v>145.5</v>
      </c>
      <c r="AX12" s="95">
        <f t="shared" si="0"/>
        <v>140</v>
      </c>
      <c r="AY12" s="95">
        <f t="shared" si="0"/>
        <v>146</v>
      </c>
      <c r="AZ12" s="95">
        <f t="shared" si="0"/>
        <v>174</v>
      </c>
      <c r="BA12" s="95">
        <f t="shared" si="0"/>
        <v>573</v>
      </c>
      <c r="BB12" s="95"/>
      <c r="BC12" s="95"/>
      <c r="BD12" s="95"/>
      <c r="BE12" s="95">
        <f t="shared" ref="BE12:BQ12" si="1">P14</f>
        <v>217</v>
      </c>
      <c r="BF12" s="95">
        <f t="shared" si="1"/>
        <v>231.5</v>
      </c>
      <c r="BG12" s="95">
        <f t="shared" si="1"/>
        <v>254.5</v>
      </c>
      <c r="BH12" s="95">
        <f t="shared" si="1"/>
        <v>283</v>
      </c>
      <c r="BI12" s="95">
        <f t="shared" si="1"/>
        <v>264.5</v>
      </c>
      <c r="BJ12" s="95">
        <f t="shared" si="1"/>
        <v>238</v>
      </c>
      <c r="BK12" s="95">
        <f t="shared" si="1"/>
        <v>204.5</v>
      </c>
      <c r="BL12" s="95">
        <f t="shared" si="1"/>
        <v>147.5</v>
      </c>
      <c r="BM12" s="95">
        <f t="shared" si="1"/>
        <v>142</v>
      </c>
      <c r="BN12" s="95">
        <f t="shared" si="1"/>
        <v>147.5</v>
      </c>
      <c r="BO12" s="95">
        <f t="shared" si="1"/>
        <v>159</v>
      </c>
      <c r="BP12" s="95">
        <f t="shared" si="1"/>
        <v>172.5</v>
      </c>
      <c r="BQ12" s="95">
        <f t="shared" si="1"/>
        <v>187</v>
      </c>
      <c r="BR12" s="95"/>
      <c r="BS12" s="95"/>
      <c r="BT12" s="95"/>
      <c r="BU12" s="95">
        <f t="shared" ref="BU12:CC12" si="2">AG14</f>
        <v>252.5</v>
      </c>
      <c r="BV12" s="95">
        <f t="shared" si="2"/>
        <v>253.5</v>
      </c>
      <c r="BW12" s="95">
        <f t="shared" si="2"/>
        <v>242.5</v>
      </c>
      <c r="BX12" s="95">
        <f t="shared" si="2"/>
        <v>234.5</v>
      </c>
      <c r="BY12" s="95">
        <f t="shared" si="2"/>
        <v>234.5</v>
      </c>
      <c r="BZ12" s="95">
        <f t="shared" si="2"/>
        <v>275</v>
      </c>
      <c r="CA12" s="95">
        <f t="shared" si="2"/>
        <v>300.5</v>
      </c>
      <c r="CB12" s="95">
        <f t="shared" si="2"/>
        <v>340</v>
      </c>
      <c r="CC12" s="95">
        <f t="shared" si="2"/>
        <v>342</v>
      </c>
    </row>
    <row r="13" spans="1:81" ht="16.5" customHeight="1" x14ac:dyDescent="0.2">
      <c r="A13" s="98" t="s">
        <v>105</v>
      </c>
      <c r="B13" s="147">
        <f>'G-1'!F10</f>
        <v>51</v>
      </c>
      <c r="C13" s="147">
        <f>'G-1'!F11</f>
        <v>45</v>
      </c>
      <c r="D13" s="147">
        <f>'G-1'!F12</f>
        <v>41.5</v>
      </c>
      <c r="E13" s="147">
        <f>'G-1'!F13</f>
        <v>35.5</v>
      </c>
      <c r="F13" s="147">
        <f>'G-1'!F14</f>
        <v>30.5</v>
      </c>
      <c r="G13" s="147">
        <f>'G-1'!F15</f>
        <v>38</v>
      </c>
      <c r="H13" s="147">
        <f>'G-1'!F16</f>
        <v>36</v>
      </c>
      <c r="I13" s="147">
        <f>'G-1'!F17</f>
        <v>41.5</v>
      </c>
      <c r="J13" s="147">
        <f>'G-1'!F18</f>
        <v>58.5</v>
      </c>
      <c r="K13" s="147">
        <f>'G-1'!F19</f>
        <v>437</v>
      </c>
      <c r="L13" s="148"/>
      <c r="M13" s="147">
        <f>'G-1'!F20</f>
        <v>49.5</v>
      </c>
      <c r="N13" s="147">
        <f>'G-1'!F21</f>
        <v>45.5</v>
      </c>
      <c r="O13" s="147">
        <f>'G-1'!F22</f>
        <v>62.5</v>
      </c>
      <c r="P13" s="147">
        <f>'G-1'!M10</f>
        <v>59.5</v>
      </c>
      <c r="Q13" s="147">
        <f>'G-1'!M11</f>
        <v>64</v>
      </c>
      <c r="R13" s="147">
        <f>'G-1'!M12</f>
        <v>68.5</v>
      </c>
      <c r="S13" s="147">
        <f>'G-1'!M13</f>
        <v>91</v>
      </c>
      <c r="T13" s="147">
        <f>'G-1'!M14</f>
        <v>41</v>
      </c>
      <c r="U13" s="147">
        <f>'G-1'!M15</f>
        <v>37.5</v>
      </c>
      <c r="V13" s="147">
        <f>'G-1'!M16</f>
        <v>35</v>
      </c>
      <c r="W13" s="147">
        <f>'G-1'!M17</f>
        <v>34</v>
      </c>
      <c r="X13" s="147">
        <f>'G-1'!M18</f>
        <v>35.5</v>
      </c>
      <c r="Y13" s="147">
        <f>'G-1'!M19</f>
        <v>43</v>
      </c>
      <c r="Z13" s="147">
        <f>'G-1'!M20</f>
        <v>46.5</v>
      </c>
      <c r="AA13" s="147">
        <f>'G-1'!M21</f>
        <v>47.5</v>
      </c>
      <c r="AB13" s="147">
        <f>'G-1'!M22</f>
        <v>50</v>
      </c>
      <c r="AC13" s="148"/>
      <c r="AD13" s="147">
        <f>'G-1'!T10</f>
        <v>54</v>
      </c>
      <c r="AE13" s="147">
        <f>'G-1'!T11</f>
        <v>74</v>
      </c>
      <c r="AF13" s="147">
        <f>'G-1'!T12</f>
        <v>57</v>
      </c>
      <c r="AG13" s="147">
        <f>'G-1'!T13</f>
        <v>67.5</v>
      </c>
      <c r="AH13" s="147">
        <f>'G-1'!T14</f>
        <v>55</v>
      </c>
      <c r="AI13" s="147">
        <f>'G-1'!T15</f>
        <v>63</v>
      </c>
      <c r="AJ13" s="147">
        <f>'G-1'!T16</f>
        <v>49</v>
      </c>
      <c r="AK13" s="147">
        <f>'G-1'!T17</f>
        <v>67.5</v>
      </c>
      <c r="AL13" s="147">
        <f>'G-1'!T18</f>
        <v>95.5</v>
      </c>
      <c r="AM13" s="147">
        <f>'G-1'!T19</f>
        <v>88.5</v>
      </c>
      <c r="AN13" s="147">
        <f>'G-1'!T20</f>
        <v>88.5</v>
      </c>
      <c r="AO13" s="147">
        <f>'G-1'!T21</f>
        <v>69.5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7"/>
      <c r="C14" s="147"/>
      <c r="D14" s="147"/>
      <c r="E14" s="147">
        <f>B13+C13+D13+E13</f>
        <v>173</v>
      </c>
      <c r="F14" s="147">
        <f t="shared" ref="F14:K14" si="3">C13+D13+E13+F13</f>
        <v>152.5</v>
      </c>
      <c r="G14" s="147">
        <f t="shared" si="3"/>
        <v>145.5</v>
      </c>
      <c r="H14" s="147">
        <f t="shared" si="3"/>
        <v>140</v>
      </c>
      <c r="I14" s="147">
        <f t="shared" si="3"/>
        <v>146</v>
      </c>
      <c r="J14" s="147">
        <f t="shared" si="3"/>
        <v>174</v>
      </c>
      <c r="K14" s="147">
        <f t="shared" si="3"/>
        <v>573</v>
      </c>
      <c r="L14" s="148"/>
      <c r="M14" s="147"/>
      <c r="N14" s="147"/>
      <c r="O14" s="147"/>
      <c r="P14" s="147">
        <f>M13+N13+O13+P13</f>
        <v>217</v>
      </c>
      <c r="Q14" s="147">
        <f t="shared" ref="Q14:AB14" si="4">N13+O13+P13+Q13</f>
        <v>231.5</v>
      </c>
      <c r="R14" s="147">
        <f t="shared" si="4"/>
        <v>254.5</v>
      </c>
      <c r="S14" s="147">
        <f t="shared" si="4"/>
        <v>283</v>
      </c>
      <c r="T14" s="147">
        <f t="shared" si="4"/>
        <v>264.5</v>
      </c>
      <c r="U14" s="147">
        <f t="shared" si="4"/>
        <v>238</v>
      </c>
      <c r="V14" s="147">
        <f t="shared" si="4"/>
        <v>204.5</v>
      </c>
      <c r="W14" s="147">
        <f t="shared" si="4"/>
        <v>147.5</v>
      </c>
      <c r="X14" s="147">
        <f t="shared" si="4"/>
        <v>142</v>
      </c>
      <c r="Y14" s="147">
        <f t="shared" si="4"/>
        <v>147.5</v>
      </c>
      <c r="Z14" s="147">
        <f t="shared" si="4"/>
        <v>159</v>
      </c>
      <c r="AA14" s="147">
        <f t="shared" si="4"/>
        <v>172.5</v>
      </c>
      <c r="AB14" s="147">
        <f t="shared" si="4"/>
        <v>187</v>
      </c>
      <c r="AC14" s="148"/>
      <c r="AD14" s="147"/>
      <c r="AE14" s="147"/>
      <c r="AF14" s="147"/>
      <c r="AG14" s="147">
        <f>AD13+AE13+AF13+AG13</f>
        <v>252.5</v>
      </c>
      <c r="AH14" s="147">
        <f t="shared" ref="AH14:AO14" si="5">AE13+AF13+AG13+AH13</f>
        <v>253.5</v>
      </c>
      <c r="AI14" s="147">
        <f t="shared" si="5"/>
        <v>242.5</v>
      </c>
      <c r="AJ14" s="147">
        <f t="shared" si="5"/>
        <v>234.5</v>
      </c>
      <c r="AK14" s="147">
        <f t="shared" si="5"/>
        <v>234.5</v>
      </c>
      <c r="AL14" s="147">
        <f t="shared" si="5"/>
        <v>275</v>
      </c>
      <c r="AM14" s="147">
        <f t="shared" si="5"/>
        <v>300.5</v>
      </c>
      <c r="AN14" s="147">
        <f t="shared" si="5"/>
        <v>340</v>
      </c>
      <c r="AO14" s="147">
        <f t="shared" si="5"/>
        <v>342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9"/>
      <c r="C15" s="150" t="s">
        <v>108</v>
      </c>
      <c r="D15" s="151">
        <f>DIRECCIONALIDAD!J10/100</f>
        <v>0.24882629107981219</v>
      </c>
      <c r="E15" s="150"/>
      <c r="F15" s="150" t="s">
        <v>109</v>
      </c>
      <c r="G15" s="151">
        <f>DIRECCIONALIDAD!J11/100</f>
        <v>0.71361502347417838</v>
      </c>
      <c r="H15" s="150"/>
      <c r="I15" s="150" t="s">
        <v>110</v>
      </c>
      <c r="J15" s="151">
        <f>DIRECCIONALIDAD!J12/100</f>
        <v>3.7558685446009391E-2</v>
      </c>
      <c r="K15" s="152"/>
      <c r="L15" s="146"/>
      <c r="M15" s="149"/>
      <c r="N15" s="150"/>
      <c r="O15" s="150" t="s">
        <v>108</v>
      </c>
      <c r="P15" s="151">
        <f>DIRECCIONALIDAD!J13/100</f>
        <v>0.23076923076923075</v>
      </c>
      <c r="Q15" s="150"/>
      <c r="R15" s="150"/>
      <c r="S15" s="150"/>
      <c r="T15" s="150" t="s">
        <v>109</v>
      </c>
      <c r="U15" s="151">
        <f>DIRECCIONALIDAD!J14/100</f>
        <v>0.74871794871794872</v>
      </c>
      <c r="V15" s="150"/>
      <c r="W15" s="150"/>
      <c r="X15" s="150"/>
      <c r="Y15" s="150" t="s">
        <v>110</v>
      </c>
      <c r="Z15" s="151">
        <f>DIRECCIONALIDAD!J15/100</f>
        <v>2.0512820512820509E-2</v>
      </c>
      <c r="AA15" s="150"/>
      <c r="AB15" s="152"/>
      <c r="AC15" s="146"/>
      <c r="AD15" s="149"/>
      <c r="AE15" s="150" t="s">
        <v>108</v>
      </c>
      <c r="AF15" s="151">
        <f>DIRECCIONALIDAD!J16/100</f>
        <v>0.31962025316455694</v>
      </c>
      <c r="AG15" s="150"/>
      <c r="AH15" s="150"/>
      <c r="AI15" s="150"/>
      <c r="AJ15" s="150" t="s">
        <v>109</v>
      </c>
      <c r="AK15" s="151">
        <f>DIRECCIONALIDAD!J17/100</f>
        <v>0.64556962025316456</v>
      </c>
      <c r="AL15" s="150"/>
      <c r="AM15" s="150"/>
      <c r="AN15" s="150" t="s">
        <v>110</v>
      </c>
      <c r="AO15" s="153">
        <f>DIRECCIONALIDAD!J18/100</f>
        <v>3.4810126582278479E-2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5" t="s">
        <v>153</v>
      </c>
      <c r="B16" s="156">
        <f>MAX(B14:K14)</f>
        <v>573</v>
      </c>
      <c r="C16" s="150" t="s">
        <v>108</v>
      </c>
      <c r="D16" s="157">
        <f>+B16*D15</f>
        <v>142.57746478873239</v>
      </c>
      <c r="E16" s="150"/>
      <c r="F16" s="150" t="s">
        <v>109</v>
      </c>
      <c r="G16" s="157">
        <f>+B16*G15</f>
        <v>408.9014084507042</v>
      </c>
      <c r="H16" s="150"/>
      <c r="I16" s="150" t="s">
        <v>110</v>
      </c>
      <c r="J16" s="157">
        <f>+B16*J15</f>
        <v>21.52112676056338</v>
      </c>
      <c r="K16" s="152"/>
      <c r="L16" s="146"/>
      <c r="M16" s="156">
        <f>MAX(M14:AB14)</f>
        <v>283</v>
      </c>
      <c r="N16" s="150"/>
      <c r="O16" s="150" t="s">
        <v>108</v>
      </c>
      <c r="P16" s="158">
        <f>+M16*P15</f>
        <v>65.307692307692307</v>
      </c>
      <c r="Q16" s="150"/>
      <c r="R16" s="150"/>
      <c r="S16" s="150"/>
      <c r="T16" s="150" t="s">
        <v>109</v>
      </c>
      <c r="U16" s="158">
        <f>+M16*U15</f>
        <v>211.88717948717948</v>
      </c>
      <c r="V16" s="150"/>
      <c r="W16" s="150"/>
      <c r="X16" s="150"/>
      <c r="Y16" s="150" t="s">
        <v>110</v>
      </c>
      <c r="Z16" s="158">
        <f>+M16*Z15</f>
        <v>5.805128205128204</v>
      </c>
      <c r="AA16" s="150"/>
      <c r="AB16" s="152"/>
      <c r="AC16" s="146"/>
      <c r="AD16" s="156">
        <f>MAX(AD14:AO14)</f>
        <v>342</v>
      </c>
      <c r="AE16" s="150" t="s">
        <v>108</v>
      </c>
      <c r="AF16" s="157">
        <f>+AD16*AF15</f>
        <v>109.31012658227847</v>
      </c>
      <c r="AG16" s="150"/>
      <c r="AH16" s="150"/>
      <c r="AI16" s="150"/>
      <c r="AJ16" s="150" t="s">
        <v>109</v>
      </c>
      <c r="AK16" s="157">
        <f>+AD16*AK15</f>
        <v>220.78481012658227</v>
      </c>
      <c r="AL16" s="150"/>
      <c r="AM16" s="150"/>
      <c r="AN16" s="150" t="s">
        <v>110</v>
      </c>
      <c r="AO16" s="159">
        <f>+AD16*AO15</f>
        <v>11.905063291139239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237" t="s">
        <v>104</v>
      </c>
      <c r="U17" s="237"/>
      <c r="V17" s="154">
        <v>2</v>
      </c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7">
        <f>'G-2'!F10</f>
        <v>109</v>
      </c>
      <c r="C18" s="147">
        <f>'G-2'!F11</f>
        <v>112.5</v>
      </c>
      <c r="D18" s="147">
        <f>'G-2'!F12</f>
        <v>101</v>
      </c>
      <c r="E18" s="147">
        <f>'G-2'!F13</f>
        <v>69.5</v>
      </c>
      <c r="F18" s="147">
        <f>'G-2'!F14</f>
        <v>39.5</v>
      </c>
      <c r="G18" s="147">
        <f>'G-2'!F15</f>
        <v>67</v>
      </c>
      <c r="H18" s="147">
        <f>'G-2'!F16</f>
        <v>59</v>
      </c>
      <c r="I18" s="147">
        <f>'G-2'!F17</f>
        <v>49.5</v>
      </c>
      <c r="J18" s="147">
        <f>'G-2'!F18</f>
        <v>72.5</v>
      </c>
      <c r="K18" s="147">
        <f>'G-2'!F19</f>
        <v>50.5</v>
      </c>
      <c r="L18" s="148"/>
      <c r="M18" s="147">
        <f>'G-2'!F20</f>
        <v>36.5</v>
      </c>
      <c r="N18" s="147">
        <f>'G-2'!F21</f>
        <v>41.5</v>
      </c>
      <c r="O18" s="147">
        <f>'G-2'!F22</f>
        <v>54.5</v>
      </c>
      <c r="P18" s="147">
        <f>'G-2'!M10</f>
        <v>60.5</v>
      </c>
      <c r="Q18" s="147">
        <f>'G-2'!M11</f>
        <v>54.5</v>
      </c>
      <c r="R18" s="147">
        <f>'G-2'!M12</f>
        <v>38.5</v>
      </c>
      <c r="S18" s="147">
        <f>'G-2'!M13</f>
        <v>45</v>
      </c>
      <c r="T18" s="147">
        <f>'G-2'!M14</f>
        <v>41</v>
      </c>
      <c r="U18" s="147">
        <f>'G-2'!M15</f>
        <v>49</v>
      </c>
      <c r="V18" s="147">
        <f>'G-2'!M16</f>
        <v>55</v>
      </c>
      <c r="W18" s="147">
        <f>'G-2'!M17</f>
        <v>69</v>
      </c>
      <c r="X18" s="147">
        <f>'G-2'!M18</f>
        <v>95</v>
      </c>
      <c r="Y18" s="147">
        <f>'G-2'!M19</f>
        <v>64</v>
      </c>
      <c r="Z18" s="147">
        <f>'G-2'!M20</f>
        <v>83.5</v>
      </c>
      <c r="AA18" s="147">
        <f>'G-2'!M21</f>
        <v>73.5</v>
      </c>
      <c r="AB18" s="147">
        <f>'G-2'!M22</f>
        <v>58.5</v>
      </c>
      <c r="AC18" s="148"/>
      <c r="AD18" s="147">
        <f>'G-2'!T10</f>
        <v>52</v>
      </c>
      <c r="AE18" s="147">
        <f>'G-2'!T11</f>
        <v>62.5</v>
      </c>
      <c r="AF18" s="147">
        <f>'G-2'!T12</f>
        <v>56.5</v>
      </c>
      <c r="AG18" s="147">
        <f>'G-2'!T13</f>
        <v>62.5</v>
      </c>
      <c r="AH18" s="147">
        <f>'G-2'!T14</f>
        <v>40</v>
      </c>
      <c r="AI18" s="147">
        <f>'G-2'!T15</f>
        <v>47</v>
      </c>
      <c r="AJ18" s="147">
        <f>'G-2'!T16</f>
        <v>59.5</v>
      </c>
      <c r="AK18" s="147">
        <f>'G-2'!T17</f>
        <v>64.5</v>
      </c>
      <c r="AL18" s="147">
        <f>'G-2'!T18</f>
        <v>48</v>
      </c>
      <c r="AM18" s="147">
        <f>'G-2'!T19</f>
        <v>68</v>
      </c>
      <c r="AN18" s="147">
        <f>'G-2'!T20</f>
        <v>64</v>
      </c>
      <c r="AO18" s="147">
        <f>'G-2'!T21</f>
        <v>56</v>
      </c>
      <c r="AP18" s="99"/>
      <c r="AQ18" s="99"/>
      <c r="AR18" s="99"/>
      <c r="AS18" s="99"/>
      <c r="AT18" s="99"/>
      <c r="AU18" s="99">
        <f t="shared" ref="AU18:BA18" si="6">E19</f>
        <v>392</v>
      </c>
      <c r="AV18" s="99">
        <f t="shared" si="6"/>
        <v>322.5</v>
      </c>
      <c r="AW18" s="99">
        <f t="shared" si="6"/>
        <v>277</v>
      </c>
      <c r="AX18" s="99">
        <f t="shared" si="6"/>
        <v>235</v>
      </c>
      <c r="AY18" s="99">
        <f t="shared" si="6"/>
        <v>215</v>
      </c>
      <c r="AZ18" s="99">
        <f t="shared" si="6"/>
        <v>248</v>
      </c>
      <c r="BA18" s="99">
        <f t="shared" si="6"/>
        <v>231.5</v>
      </c>
      <c r="BB18" s="99"/>
      <c r="BC18" s="99"/>
      <c r="BD18" s="99"/>
      <c r="BE18" s="99">
        <f t="shared" ref="BE18:BQ18" si="7">P19</f>
        <v>193</v>
      </c>
      <c r="BF18" s="99">
        <f t="shared" si="7"/>
        <v>211</v>
      </c>
      <c r="BG18" s="99">
        <f t="shared" si="7"/>
        <v>208</v>
      </c>
      <c r="BH18" s="99">
        <f t="shared" si="7"/>
        <v>198.5</v>
      </c>
      <c r="BI18" s="99">
        <f t="shared" si="7"/>
        <v>179</v>
      </c>
      <c r="BJ18" s="99">
        <f t="shared" si="7"/>
        <v>173.5</v>
      </c>
      <c r="BK18" s="99">
        <f t="shared" si="7"/>
        <v>190</v>
      </c>
      <c r="BL18" s="99">
        <f t="shared" si="7"/>
        <v>214</v>
      </c>
      <c r="BM18" s="99">
        <f t="shared" si="7"/>
        <v>268</v>
      </c>
      <c r="BN18" s="99">
        <f t="shared" si="7"/>
        <v>283</v>
      </c>
      <c r="BO18" s="99">
        <f t="shared" si="7"/>
        <v>311.5</v>
      </c>
      <c r="BP18" s="99">
        <f t="shared" si="7"/>
        <v>316</v>
      </c>
      <c r="BQ18" s="99">
        <f t="shared" si="7"/>
        <v>279.5</v>
      </c>
      <c r="BR18" s="99"/>
      <c r="BS18" s="99"/>
      <c r="BT18" s="99"/>
      <c r="BU18" s="99">
        <f t="shared" ref="BU18:CC18" si="8">AG19</f>
        <v>233.5</v>
      </c>
      <c r="BV18" s="99">
        <f t="shared" si="8"/>
        <v>221.5</v>
      </c>
      <c r="BW18" s="99">
        <f t="shared" si="8"/>
        <v>206</v>
      </c>
      <c r="BX18" s="99">
        <f t="shared" si="8"/>
        <v>209</v>
      </c>
      <c r="BY18" s="99">
        <f t="shared" si="8"/>
        <v>211</v>
      </c>
      <c r="BZ18" s="99">
        <f t="shared" si="8"/>
        <v>219</v>
      </c>
      <c r="CA18" s="99">
        <f t="shared" si="8"/>
        <v>240</v>
      </c>
      <c r="CB18" s="99">
        <f t="shared" si="8"/>
        <v>244.5</v>
      </c>
      <c r="CC18" s="99">
        <f t="shared" si="8"/>
        <v>236</v>
      </c>
    </row>
    <row r="19" spans="1:81" ht="16.5" customHeight="1" x14ac:dyDescent="0.2">
      <c r="A19" s="98" t="s">
        <v>106</v>
      </c>
      <c r="B19" s="147"/>
      <c r="C19" s="147"/>
      <c r="D19" s="147"/>
      <c r="E19" s="147">
        <f>B18+C18+D18+E18</f>
        <v>392</v>
      </c>
      <c r="F19" s="147">
        <f t="shared" ref="F19:K19" si="9">C18+D18+E18+F18</f>
        <v>322.5</v>
      </c>
      <c r="G19" s="147">
        <f t="shared" si="9"/>
        <v>277</v>
      </c>
      <c r="H19" s="147">
        <f t="shared" si="9"/>
        <v>235</v>
      </c>
      <c r="I19" s="147">
        <f t="shared" si="9"/>
        <v>215</v>
      </c>
      <c r="J19" s="147">
        <f t="shared" si="9"/>
        <v>248</v>
      </c>
      <c r="K19" s="147">
        <f t="shared" si="9"/>
        <v>231.5</v>
      </c>
      <c r="L19" s="148"/>
      <c r="M19" s="147"/>
      <c r="N19" s="147"/>
      <c r="O19" s="147"/>
      <c r="P19" s="147">
        <f>M18+N18+O18+P18</f>
        <v>193</v>
      </c>
      <c r="Q19" s="147">
        <f t="shared" ref="Q19:AB19" si="10">N18+O18+P18+Q18</f>
        <v>211</v>
      </c>
      <c r="R19" s="147">
        <f t="shared" si="10"/>
        <v>208</v>
      </c>
      <c r="S19" s="147">
        <f t="shared" si="10"/>
        <v>198.5</v>
      </c>
      <c r="T19" s="147">
        <f t="shared" si="10"/>
        <v>179</v>
      </c>
      <c r="U19" s="147">
        <f t="shared" si="10"/>
        <v>173.5</v>
      </c>
      <c r="V19" s="147">
        <f t="shared" si="10"/>
        <v>190</v>
      </c>
      <c r="W19" s="147">
        <f t="shared" si="10"/>
        <v>214</v>
      </c>
      <c r="X19" s="147">
        <f t="shared" si="10"/>
        <v>268</v>
      </c>
      <c r="Y19" s="147">
        <f t="shared" si="10"/>
        <v>283</v>
      </c>
      <c r="Z19" s="147">
        <f t="shared" si="10"/>
        <v>311.5</v>
      </c>
      <c r="AA19" s="147">
        <f t="shared" si="10"/>
        <v>316</v>
      </c>
      <c r="AB19" s="147">
        <f t="shared" si="10"/>
        <v>279.5</v>
      </c>
      <c r="AC19" s="148"/>
      <c r="AD19" s="147"/>
      <c r="AE19" s="147"/>
      <c r="AF19" s="147"/>
      <c r="AG19" s="147">
        <f>AD18+AE18+AF18+AG18</f>
        <v>233.5</v>
      </c>
      <c r="AH19" s="147">
        <f t="shared" ref="AH19:AO19" si="11">AE18+AF18+AG18+AH18</f>
        <v>221.5</v>
      </c>
      <c r="AI19" s="147">
        <f t="shared" si="11"/>
        <v>206</v>
      </c>
      <c r="AJ19" s="147">
        <f t="shared" si="11"/>
        <v>209</v>
      </c>
      <c r="AK19" s="147">
        <f t="shared" si="11"/>
        <v>211</v>
      </c>
      <c r="AL19" s="147">
        <f t="shared" si="11"/>
        <v>219</v>
      </c>
      <c r="AM19" s="147">
        <f t="shared" si="11"/>
        <v>240</v>
      </c>
      <c r="AN19" s="147">
        <f t="shared" si="11"/>
        <v>244.5</v>
      </c>
      <c r="AO19" s="147">
        <f t="shared" si="11"/>
        <v>236</v>
      </c>
      <c r="AP19" s="99"/>
      <c r="AQ19" s="99"/>
      <c r="AR19" s="99"/>
      <c r="AS19" s="99"/>
      <c r="AT19" s="99"/>
      <c r="AU19" s="99">
        <f t="shared" ref="AU19:BA19" si="12">E29</f>
        <v>200</v>
      </c>
      <c r="AV19" s="99">
        <f t="shared" si="12"/>
        <v>199.5</v>
      </c>
      <c r="AW19" s="99">
        <f t="shared" si="12"/>
        <v>199</v>
      </c>
      <c r="AX19" s="99">
        <f t="shared" si="12"/>
        <v>203</v>
      </c>
      <c r="AY19" s="99">
        <f t="shared" si="12"/>
        <v>183.5</v>
      </c>
      <c r="AZ19" s="99">
        <f t="shared" si="12"/>
        <v>177.5</v>
      </c>
      <c r="BA19" s="99">
        <f t="shared" si="12"/>
        <v>186</v>
      </c>
      <c r="BB19" s="99"/>
      <c r="BC19" s="99"/>
      <c r="BD19" s="99"/>
      <c r="BE19" s="99">
        <f t="shared" ref="BE19:BQ19" si="13">P29</f>
        <v>185.5</v>
      </c>
      <c r="BF19" s="99">
        <f t="shared" si="13"/>
        <v>202.5</v>
      </c>
      <c r="BG19" s="99">
        <f t="shared" si="13"/>
        <v>218</v>
      </c>
      <c r="BH19" s="99">
        <f t="shared" si="13"/>
        <v>216</v>
      </c>
      <c r="BI19" s="99">
        <f t="shared" si="13"/>
        <v>220.5</v>
      </c>
      <c r="BJ19" s="99">
        <f t="shared" si="13"/>
        <v>202</v>
      </c>
      <c r="BK19" s="99">
        <f t="shared" si="13"/>
        <v>182</v>
      </c>
      <c r="BL19" s="99">
        <f t="shared" si="13"/>
        <v>168.5</v>
      </c>
      <c r="BM19" s="99">
        <f t="shared" si="13"/>
        <v>155.5</v>
      </c>
      <c r="BN19" s="99">
        <f t="shared" si="13"/>
        <v>157.5</v>
      </c>
      <c r="BO19" s="99">
        <f t="shared" si="13"/>
        <v>154.5</v>
      </c>
      <c r="BP19" s="99">
        <f t="shared" si="13"/>
        <v>165</v>
      </c>
      <c r="BQ19" s="99">
        <f t="shared" si="13"/>
        <v>174.5</v>
      </c>
      <c r="BR19" s="99"/>
      <c r="BS19" s="99"/>
      <c r="BT19" s="99"/>
      <c r="BU19" s="99">
        <f t="shared" ref="BU19:CC19" si="14">AG29</f>
        <v>225.5</v>
      </c>
      <c r="BV19" s="99">
        <f t="shared" si="14"/>
        <v>227.5</v>
      </c>
      <c r="BW19" s="99">
        <f t="shared" si="14"/>
        <v>215.5</v>
      </c>
      <c r="BX19" s="99">
        <f t="shared" si="14"/>
        <v>219.5</v>
      </c>
      <c r="BY19" s="99">
        <f t="shared" si="14"/>
        <v>227.5</v>
      </c>
      <c r="BZ19" s="99">
        <f t="shared" si="14"/>
        <v>224</v>
      </c>
      <c r="CA19" s="99">
        <f t="shared" si="14"/>
        <v>238.5</v>
      </c>
      <c r="CB19" s="99">
        <f t="shared" si="14"/>
        <v>237.5</v>
      </c>
      <c r="CC19" s="99">
        <f t="shared" si="14"/>
        <v>212.5</v>
      </c>
    </row>
    <row r="20" spans="1:81" ht="16.5" customHeight="1" x14ac:dyDescent="0.2">
      <c r="A20" s="95" t="s">
        <v>107</v>
      </c>
      <c r="B20" s="149"/>
      <c r="C20" s="150" t="s">
        <v>108</v>
      </c>
      <c r="D20" s="151">
        <f>DIRECCIONALIDAD!J19/100</f>
        <v>1.8518518518518517E-2</v>
      </c>
      <c r="E20" s="150"/>
      <c r="F20" s="150" t="s">
        <v>109</v>
      </c>
      <c r="G20" s="151">
        <f>DIRECCIONALIDAD!J20/100</f>
        <v>0.82870370370370372</v>
      </c>
      <c r="H20" s="150"/>
      <c r="I20" s="150" t="s">
        <v>110</v>
      </c>
      <c r="J20" s="151">
        <f>DIRECCIONALIDAD!J21/100</f>
        <v>0.15277777777777779</v>
      </c>
      <c r="K20" s="152"/>
      <c r="L20" s="146"/>
      <c r="M20" s="149"/>
      <c r="N20" s="150"/>
      <c r="O20" s="150" t="s">
        <v>108</v>
      </c>
      <c r="P20" s="151">
        <f>DIRECCIONALIDAD!J22/100</f>
        <v>0</v>
      </c>
      <c r="Q20" s="150"/>
      <c r="R20" s="150"/>
      <c r="S20" s="150"/>
      <c r="T20" s="150" t="s">
        <v>109</v>
      </c>
      <c r="U20" s="151">
        <f>DIRECCIONALIDAD!J23/100</f>
        <v>0.79921259842519687</v>
      </c>
      <c r="V20" s="150"/>
      <c r="W20" s="150"/>
      <c r="X20" s="150"/>
      <c r="Y20" s="150" t="s">
        <v>110</v>
      </c>
      <c r="Z20" s="151">
        <f>DIRECCIONALIDAD!J24/100</f>
        <v>0.20078740157480315</v>
      </c>
      <c r="AA20" s="150"/>
      <c r="AB20" s="152"/>
      <c r="AC20" s="146"/>
      <c r="AD20" s="149"/>
      <c r="AE20" s="150" t="s">
        <v>108</v>
      </c>
      <c r="AF20" s="151">
        <f>DIRECCIONALIDAD!J25/100</f>
        <v>2.9166666666666664E-2</v>
      </c>
      <c r="AG20" s="150"/>
      <c r="AH20" s="150"/>
      <c r="AI20" s="150"/>
      <c r="AJ20" s="150" t="s">
        <v>109</v>
      </c>
      <c r="AK20" s="151">
        <f>DIRECCIONALIDAD!J26/100</f>
        <v>0.85416666666666652</v>
      </c>
      <c r="AL20" s="150"/>
      <c r="AM20" s="150"/>
      <c r="AN20" s="150" t="s">
        <v>110</v>
      </c>
      <c r="AO20" s="153">
        <f>DIRECCIONALIDAD!J27/100</f>
        <v>0.11666666666666665</v>
      </c>
      <c r="AP20" s="90"/>
      <c r="AQ20" s="90"/>
      <c r="AR20" s="90"/>
      <c r="AS20" s="90"/>
      <c r="AT20" s="90"/>
      <c r="AU20" s="90">
        <f t="shared" ref="AU20:BA20" si="15">E24</f>
        <v>811</v>
      </c>
      <c r="AV20" s="90">
        <f t="shared" si="15"/>
        <v>792.5</v>
      </c>
      <c r="AW20" s="90">
        <f t="shared" si="15"/>
        <v>770.5</v>
      </c>
      <c r="AX20" s="90">
        <f t="shared" si="15"/>
        <v>758</v>
      </c>
      <c r="AY20" s="90">
        <f t="shared" si="15"/>
        <v>765</v>
      </c>
      <c r="AZ20" s="90">
        <f t="shared" si="15"/>
        <v>798</v>
      </c>
      <c r="BA20" s="90">
        <f t="shared" si="15"/>
        <v>800.5</v>
      </c>
      <c r="BB20" s="90"/>
      <c r="BC20" s="90"/>
      <c r="BD20" s="90"/>
      <c r="BE20" s="90">
        <f t="shared" ref="BE20:BQ20" si="16">P24</f>
        <v>689.5</v>
      </c>
      <c r="BF20" s="90">
        <f t="shared" si="16"/>
        <v>736.5</v>
      </c>
      <c r="BG20" s="90">
        <f t="shared" si="16"/>
        <v>768</v>
      </c>
      <c r="BH20" s="90">
        <f t="shared" si="16"/>
        <v>670.5</v>
      </c>
      <c r="BI20" s="90">
        <f t="shared" si="16"/>
        <v>643.5</v>
      </c>
      <c r="BJ20" s="90">
        <f t="shared" si="16"/>
        <v>622.5</v>
      </c>
      <c r="BK20" s="90">
        <f t="shared" si="16"/>
        <v>609</v>
      </c>
      <c r="BL20" s="90">
        <f t="shared" si="16"/>
        <v>728</v>
      </c>
      <c r="BM20" s="90">
        <f t="shared" si="16"/>
        <v>766.5</v>
      </c>
      <c r="BN20" s="90">
        <f t="shared" si="16"/>
        <v>818</v>
      </c>
      <c r="BO20" s="90">
        <f t="shared" si="16"/>
        <v>840</v>
      </c>
      <c r="BP20" s="90">
        <f t="shared" si="16"/>
        <v>845</v>
      </c>
      <c r="BQ20" s="90">
        <f t="shared" si="16"/>
        <v>857.5</v>
      </c>
      <c r="BR20" s="90"/>
      <c r="BS20" s="90"/>
      <c r="BT20" s="90"/>
      <c r="BU20" s="90">
        <f t="shared" ref="BU20:CC20" si="17">AG24</f>
        <v>777.5</v>
      </c>
      <c r="BV20" s="90">
        <f t="shared" si="17"/>
        <v>800.5</v>
      </c>
      <c r="BW20" s="90">
        <f t="shared" si="17"/>
        <v>797.5</v>
      </c>
      <c r="BX20" s="90">
        <f t="shared" si="17"/>
        <v>821</v>
      </c>
      <c r="BY20" s="90">
        <f t="shared" si="17"/>
        <v>843</v>
      </c>
      <c r="BZ20" s="90">
        <f t="shared" si="17"/>
        <v>845</v>
      </c>
      <c r="CA20" s="90">
        <f t="shared" si="17"/>
        <v>829</v>
      </c>
      <c r="CB20" s="90">
        <f t="shared" si="17"/>
        <v>815.5</v>
      </c>
      <c r="CC20" s="90">
        <f t="shared" si="17"/>
        <v>784</v>
      </c>
    </row>
    <row r="21" spans="1:81" ht="16.5" customHeight="1" x14ac:dyDescent="0.2">
      <c r="A21" s="155" t="s">
        <v>153</v>
      </c>
      <c r="B21" s="156">
        <f>MAX(B19:K19)</f>
        <v>392</v>
      </c>
      <c r="C21" s="150" t="s">
        <v>108</v>
      </c>
      <c r="D21" s="157">
        <f>+B21*D20</f>
        <v>7.2592592592592586</v>
      </c>
      <c r="E21" s="150"/>
      <c r="F21" s="150" t="s">
        <v>109</v>
      </c>
      <c r="G21" s="157">
        <f>+B21*G20</f>
        <v>324.85185185185185</v>
      </c>
      <c r="H21" s="150"/>
      <c r="I21" s="150" t="s">
        <v>110</v>
      </c>
      <c r="J21" s="157">
        <f>+B21*J20</f>
        <v>59.888888888888893</v>
      </c>
      <c r="K21" s="152"/>
      <c r="L21" s="146"/>
      <c r="M21" s="156">
        <f>MAX(M19:AB19)</f>
        <v>316</v>
      </c>
      <c r="N21" s="150"/>
      <c r="O21" s="150" t="s">
        <v>108</v>
      </c>
      <c r="P21" s="158">
        <f>+M21*P20</f>
        <v>0</v>
      </c>
      <c r="Q21" s="150"/>
      <c r="R21" s="150"/>
      <c r="S21" s="150"/>
      <c r="T21" s="150" t="s">
        <v>109</v>
      </c>
      <c r="U21" s="158">
        <f>+M21*U20</f>
        <v>252.55118110236222</v>
      </c>
      <c r="V21" s="150"/>
      <c r="W21" s="150"/>
      <c r="X21" s="150"/>
      <c r="Y21" s="150" t="s">
        <v>110</v>
      </c>
      <c r="Z21" s="158">
        <f>+M21*Z20</f>
        <v>63.4488188976378</v>
      </c>
      <c r="AA21" s="150"/>
      <c r="AB21" s="152"/>
      <c r="AC21" s="146"/>
      <c r="AD21" s="156">
        <f>MAX(AD19:AO19)</f>
        <v>244.5</v>
      </c>
      <c r="AE21" s="150" t="s">
        <v>108</v>
      </c>
      <c r="AF21" s="157">
        <f>+AD21*AF20</f>
        <v>7.1312499999999996</v>
      </c>
      <c r="AG21" s="150"/>
      <c r="AH21" s="150"/>
      <c r="AI21" s="150"/>
      <c r="AJ21" s="150" t="s">
        <v>109</v>
      </c>
      <c r="AK21" s="157">
        <f>+AD21*AK20</f>
        <v>208.84374999999997</v>
      </c>
      <c r="AL21" s="150"/>
      <c r="AM21" s="150"/>
      <c r="AN21" s="150" t="s">
        <v>110</v>
      </c>
      <c r="AO21" s="159">
        <f>+AD21*AO20</f>
        <v>28.524999999999999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237" t="s">
        <v>104</v>
      </c>
      <c r="U22" s="237"/>
      <c r="V22" s="154">
        <v>3</v>
      </c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90"/>
      <c r="AQ22" s="90"/>
      <c r="AR22" s="90"/>
      <c r="AS22" s="90"/>
      <c r="AT22" s="90"/>
      <c r="AU22" s="90">
        <f t="shared" ref="AU22:BA22" si="18">E34</f>
        <v>1576</v>
      </c>
      <c r="AV22" s="90">
        <f t="shared" si="18"/>
        <v>1467</v>
      </c>
      <c r="AW22" s="90">
        <f t="shared" si="18"/>
        <v>1392</v>
      </c>
      <c r="AX22" s="90">
        <f t="shared" si="18"/>
        <v>1336</v>
      </c>
      <c r="AY22" s="90">
        <f t="shared" si="18"/>
        <v>1309.5</v>
      </c>
      <c r="AZ22" s="90">
        <f t="shared" si="18"/>
        <v>1397.5</v>
      </c>
      <c r="BA22" s="90">
        <f t="shared" si="18"/>
        <v>1791</v>
      </c>
      <c r="BB22" s="90"/>
      <c r="BC22" s="90"/>
      <c r="BD22" s="90"/>
      <c r="BE22" s="90">
        <f t="shared" ref="BE22:BQ22" si="19">P34</f>
        <v>1285</v>
      </c>
      <c r="BF22" s="90">
        <f t="shared" si="19"/>
        <v>1381.5</v>
      </c>
      <c r="BG22" s="90">
        <f t="shared" si="19"/>
        <v>1448.5</v>
      </c>
      <c r="BH22" s="90">
        <f t="shared" si="19"/>
        <v>1368</v>
      </c>
      <c r="BI22" s="90">
        <f t="shared" si="19"/>
        <v>1307.5</v>
      </c>
      <c r="BJ22" s="90">
        <f t="shared" si="19"/>
        <v>1236</v>
      </c>
      <c r="BK22" s="90">
        <f t="shared" si="19"/>
        <v>1185.5</v>
      </c>
      <c r="BL22" s="90">
        <f t="shared" si="19"/>
        <v>1258</v>
      </c>
      <c r="BM22" s="90">
        <f t="shared" si="19"/>
        <v>1332</v>
      </c>
      <c r="BN22" s="90">
        <f t="shared" si="19"/>
        <v>1406</v>
      </c>
      <c r="BO22" s="90">
        <f t="shared" si="19"/>
        <v>1465</v>
      </c>
      <c r="BP22" s="90">
        <f t="shared" si="19"/>
        <v>1498.5</v>
      </c>
      <c r="BQ22" s="90">
        <f t="shared" si="19"/>
        <v>1498.5</v>
      </c>
      <c r="BR22" s="90"/>
      <c r="BS22" s="90"/>
      <c r="BT22" s="90"/>
      <c r="BU22" s="90">
        <f t="shared" ref="BU22:CC22" si="20">AG34</f>
        <v>1489</v>
      </c>
      <c r="BV22" s="90">
        <f t="shared" si="20"/>
        <v>1503</v>
      </c>
      <c r="BW22" s="90">
        <f t="shared" si="20"/>
        <v>1461.5</v>
      </c>
      <c r="BX22" s="90">
        <f t="shared" si="20"/>
        <v>1484</v>
      </c>
      <c r="BY22" s="90">
        <f t="shared" si="20"/>
        <v>1516</v>
      </c>
      <c r="BZ22" s="90">
        <f t="shared" si="20"/>
        <v>1563</v>
      </c>
      <c r="CA22" s="90">
        <f t="shared" si="20"/>
        <v>1608</v>
      </c>
      <c r="CB22" s="90">
        <f t="shared" si="20"/>
        <v>1637.5</v>
      </c>
      <c r="CC22" s="90">
        <f t="shared" si="20"/>
        <v>1574.5</v>
      </c>
    </row>
    <row r="23" spans="1:81" ht="16.5" customHeight="1" x14ac:dyDescent="0.2">
      <c r="A23" s="98" t="s">
        <v>105</v>
      </c>
      <c r="B23" s="147">
        <f>'G-3'!F10</f>
        <v>184.5</v>
      </c>
      <c r="C23" s="147">
        <f>'G-3'!F11</f>
        <v>209</v>
      </c>
      <c r="D23" s="147">
        <f>'G-3'!F12</f>
        <v>214.5</v>
      </c>
      <c r="E23" s="147">
        <f>'G-3'!F13</f>
        <v>203</v>
      </c>
      <c r="F23" s="147">
        <f>'G-3'!F14</f>
        <v>166</v>
      </c>
      <c r="G23" s="147">
        <f>'G-3'!F15</f>
        <v>187</v>
      </c>
      <c r="H23" s="147">
        <f>'G-3'!F16</f>
        <v>202</v>
      </c>
      <c r="I23" s="147">
        <f>'G-3'!F17</f>
        <v>210</v>
      </c>
      <c r="J23" s="147">
        <f>'G-3'!F18</f>
        <v>199</v>
      </c>
      <c r="K23" s="147">
        <f>'G-3'!F19</f>
        <v>189.5</v>
      </c>
      <c r="L23" s="148"/>
      <c r="M23" s="147">
        <f>'G-3'!F20</f>
        <v>154</v>
      </c>
      <c r="N23" s="147">
        <f>'G-3'!F21</f>
        <v>164.5</v>
      </c>
      <c r="O23" s="147">
        <f>'G-3'!F22</f>
        <v>175.5</v>
      </c>
      <c r="P23" s="147">
        <f>'G-3'!M10</f>
        <v>195.5</v>
      </c>
      <c r="Q23" s="147">
        <f>'G-3'!M11</f>
        <v>201</v>
      </c>
      <c r="R23" s="147">
        <f>'G-3'!M12</f>
        <v>196</v>
      </c>
      <c r="S23" s="147">
        <f>'G-3'!M13</f>
        <v>78</v>
      </c>
      <c r="T23" s="147">
        <f>'G-3'!M14</f>
        <v>168.5</v>
      </c>
      <c r="U23" s="147">
        <f>'G-3'!M15</f>
        <v>180</v>
      </c>
      <c r="V23" s="147">
        <f>'G-3'!M16</f>
        <v>182.5</v>
      </c>
      <c r="W23" s="147">
        <f>'G-3'!M17</f>
        <v>197</v>
      </c>
      <c r="X23" s="147">
        <f>'G-3'!M18</f>
        <v>207</v>
      </c>
      <c r="Y23" s="147">
        <f>'G-3'!M19</f>
        <v>231.5</v>
      </c>
      <c r="Z23" s="147">
        <f>'G-3'!M20</f>
        <v>204.5</v>
      </c>
      <c r="AA23" s="147">
        <f>'G-3'!M21</f>
        <v>202</v>
      </c>
      <c r="AB23" s="147">
        <f>'G-3'!M22</f>
        <v>219.5</v>
      </c>
      <c r="AC23" s="148"/>
      <c r="AD23" s="147">
        <f>'G-3'!T10</f>
        <v>193.5</v>
      </c>
      <c r="AE23" s="147">
        <f>'G-3'!T11</f>
        <v>209</v>
      </c>
      <c r="AF23" s="147">
        <f>'G-3'!T12</f>
        <v>180</v>
      </c>
      <c r="AG23" s="147">
        <f>'G-3'!T13</f>
        <v>195</v>
      </c>
      <c r="AH23" s="147">
        <f>'G-3'!T14</f>
        <v>216.5</v>
      </c>
      <c r="AI23" s="147">
        <f>'G-3'!T15</f>
        <v>206</v>
      </c>
      <c r="AJ23" s="147">
        <f>'G-3'!T16</f>
        <v>203.5</v>
      </c>
      <c r="AK23" s="147">
        <f>'G-3'!T17</f>
        <v>217</v>
      </c>
      <c r="AL23" s="147">
        <f>'G-3'!T18</f>
        <v>218.5</v>
      </c>
      <c r="AM23" s="147">
        <f>'G-3'!T19</f>
        <v>190</v>
      </c>
      <c r="AN23" s="147">
        <f>'G-3'!T20</f>
        <v>190</v>
      </c>
      <c r="AO23" s="147">
        <f>'G-3'!T21</f>
        <v>185.5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7"/>
      <c r="C24" s="147"/>
      <c r="D24" s="147"/>
      <c r="E24" s="147">
        <f>B23+C23+D23+E23</f>
        <v>811</v>
      </c>
      <c r="F24" s="147">
        <f t="shared" ref="F24:K24" si="21">C23+D23+E23+F23</f>
        <v>792.5</v>
      </c>
      <c r="G24" s="147">
        <f t="shared" si="21"/>
        <v>770.5</v>
      </c>
      <c r="H24" s="147">
        <f t="shared" si="21"/>
        <v>758</v>
      </c>
      <c r="I24" s="147">
        <f t="shared" si="21"/>
        <v>765</v>
      </c>
      <c r="J24" s="147">
        <f t="shared" si="21"/>
        <v>798</v>
      </c>
      <c r="K24" s="147">
        <f t="shared" si="21"/>
        <v>800.5</v>
      </c>
      <c r="L24" s="148"/>
      <c r="M24" s="147"/>
      <c r="N24" s="147"/>
      <c r="O24" s="147"/>
      <c r="P24" s="147">
        <f>M23+N23+O23+P23</f>
        <v>689.5</v>
      </c>
      <c r="Q24" s="147">
        <f t="shared" ref="Q24:AB24" si="22">N23+O23+P23+Q23</f>
        <v>736.5</v>
      </c>
      <c r="R24" s="147">
        <f t="shared" si="22"/>
        <v>768</v>
      </c>
      <c r="S24" s="147">
        <f t="shared" si="22"/>
        <v>670.5</v>
      </c>
      <c r="T24" s="147">
        <f t="shared" si="22"/>
        <v>643.5</v>
      </c>
      <c r="U24" s="147">
        <f t="shared" si="22"/>
        <v>622.5</v>
      </c>
      <c r="V24" s="147">
        <f t="shared" si="22"/>
        <v>609</v>
      </c>
      <c r="W24" s="147">
        <f t="shared" si="22"/>
        <v>728</v>
      </c>
      <c r="X24" s="147">
        <f t="shared" si="22"/>
        <v>766.5</v>
      </c>
      <c r="Y24" s="147">
        <f t="shared" si="22"/>
        <v>818</v>
      </c>
      <c r="Z24" s="147">
        <f t="shared" si="22"/>
        <v>840</v>
      </c>
      <c r="AA24" s="147">
        <f t="shared" si="22"/>
        <v>845</v>
      </c>
      <c r="AB24" s="147">
        <f t="shared" si="22"/>
        <v>857.5</v>
      </c>
      <c r="AC24" s="148"/>
      <c r="AD24" s="147"/>
      <c r="AE24" s="147"/>
      <c r="AF24" s="147"/>
      <c r="AG24" s="147">
        <f>AD23+AE23+AF23+AG23</f>
        <v>777.5</v>
      </c>
      <c r="AH24" s="147">
        <f t="shared" ref="AH24:AO24" si="23">AE23+AF23+AG23+AH23</f>
        <v>800.5</v>
      </c>
      <c r="AI24" s="147">
        <f t="shared" si="23"/>
        <v>797.5</v>
      </c>
      <c r="AJ24" s="147">
        <f t="shared" si="23"/>
        <v>821</v>
      </c>
      <c r="AK24" s="147">
        <f t="shared" si="23"/>
        <v>843</v>
      </c>
      <c r="AL24" s="147">
        <f t="shared" si="23"/>
        <v>845</v>
      </c>
      <c r="AM24" s="147">
        <f t="shared" si="23"/>
        <v>829</v>
      </c>
      <c r="AN24" s="147">
        <f t="shared" si="23"/>
        <v>815.5</v>
      </c>
      <c r="AO24" s="147">
        <f t="shared" si="23"/>
        <v>784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9"/>
      <c r="C25" s="150" t="s">
        <v>108</v>
      </c>
      <c r="D25" s="151">
        <f>DIRECCIONALIDAD!J28/100</f>
        <v>2.8328611898017001E-2</v>
      </c>
      <c r="E25" s="150"/>
      <c r="F25" s="150" t="s">
        <v>109</v>
      </c>
      <c r="G25" s="151">
        <f>DIRECCIONALIDAD!J29/100</f>
        <v>0.95042492917847032</v>
      </c>
      <c r="H25" s="150"/>
      <c r="I25" s="150" t="s">
        <v>110</v>
      </c>
      <c r="J25" s="151">
        <f>DIRECCIONALIDAD!J30/100</f>
        <v>2.1246458923512748E-2</v>
      </c>
      <c r="K25" s="152"/>
      <c r="L25" s="146"/>
      <c r="M25" s="149"/>
      <c r="N25" s="150"/>
      <c r="O25" s="150" t="s">
        <v>108</v>
      </c>
      <c r="P25" s="151">
        <f>DIRECCIONALIDAD!J31/100</f>
        <v>1.2033694344163659E-2</v>
      </c>
      <c r="Q25" s="150"/>
      <c r="R25" s="150"/>
      <c r="S25" s="150"/>
      <c r="T25" s="150" t="s">
        <v>109</v>
      </c>
      <c r="U25" s="151">
        <f>DIRECCIONALIDAD!J32/100</f>
        <v>0.96149217809867626</v>
      </c>
      <c r="V25" s="150"/>
      <c r="W25" s="150"/>
      <c r="X25" s="150"/>
      <c r="Y25" s="150" t="s">
        <v>110</v>
      </c>
      <c r="Z25" s="151">
        <f>DIRECCIONALIDAD!J33/100</f>
        <v>2.6474127557160044E-2</v>
      </c>
      <c r="AA25" s="150"/>
      <c r="AB25" s="150"/>
      <c r="AC25" s="146"/>
      <c r="AD25" s="149"/>
      <c r="AE25" s="150" t="s">
        <v>108</v>
      </c>
      <c r="AF25" s="151">
        <f>DIRECCIONALIDAD!J34/100</f>
        <v>6.6577896138482022E-3</v>
      </c>
      <c r="AG25" s="150"/>
      <c r="AH25" s="150"/>
      <c r="AI25" s="150"/>
      <c r="AJ25" s="150" t="s">
        <v>109</v>
      </c>
      <c r="AK25" s="151">
        <f>DIRECCIONALIDAD!J35/100</f>
        <v>0.95073235685752333</v>
      </c>
      <c r="AL25" s="150"/>
      <c r="AM25" s="150"/>
      <c r="AN25" s="150" t="s">
        <v>110</v>
      </c>
      <c r="AO25" s="151">
        <f>DIRECCIONALIDAD!J36/100</f>
        <v>4.2609853528628498E-2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5" t="s">
        <v>153</v>
      </c>
      <c r="B26" s="156">
        <f>MAX(B24:K24)</f>
        <v>811</v>
      </c>
      <c r="C26" s="150" t="s">
        <v>108</v>
      </c>
      <c r="D26" s="157">
        <f>+B26*D25</f>
        <v>22.974504249291787</v>
      </c>
      <c r="E26" s="150"/>
      <c r="F26" s="150" t="s">
        <v>109</v>
      </c>
      <c r="G26" s="157">
        <f>+B26*G25</f>
        <v>770.79461756373939</v>
      </c>
      <c r="H26" s="150"/>
      <c r="I26" s="150" t="s">
        <v>110</v>
      </c>
      <c r="J26" s="157">
        <f>+B26*J25</f>
        <v>17.230878186968837</v>
      </c>
      <c r="K26" s="152"/>
      <c r="L26" s="146"/>
      <c r="M26" s="156">
        <f>MAX(M24:AB24)</f>
        <v>857.5</v>
      </c>
      <c r="N26" s="150"/>
      <c r="O26" s="150" t="s">
        <v>108</v>
      </c>
      <c r="P26" s="158">
        <f>+M26*P25</f>
        <v>10.318892900120337</v>
      </c>
      <c r="Q26" s="150"/>
      <c r="R26" s="150"/>
      <c r="S26" s="150"/>
      <c r="T26" s="150" t="s">
        <v>109</v>
      </c>
      <c r="U26" s="158">
        <f>+M26*U25</f>
        <v>824.47954271961487</v>
      </c>
      <c r="V26" s="150"/>
      <c r="W26" s="150"/>
      <c r="X26" s="150"/>
      <c r="Y26" s="150" t="s">
        <v>110</v>
      </c>
      <c r="Z26" s="158">
        <f>+M26*Z25</f>
        <v>22.701564380264738</v>
      </c>
      <c r="AA26" s="150"/>
      <c r="AB26" s="152"/>
      <c r="AC26" s="146"/>
      <c r="AD26" s="156">
        <f>MAX(AD24:AO24)</f>
        <v>845</v>
      </c>
      <c r="AE26" s="150" t="s">
        <v>108</v>
      </c>
      <c r="AF26" s="157">
        <f>+AD26*AF25</f>
        <v>5.6258322237017309</v>
      </c>
      <c r="AG26" s="150"/>
      <c r="AH26" s="150"/>
      <c r="AI26" s="150"/>
      <c r="AJ26" s="150" t="s">
        <v>109</v>
      </c>
      <c r="AK26" s="157">
        <f>+AD26*AK25</f>
        <v>803.36884154460722</v>
      </c>
      <c r="AL26" s="150"/>
      <c r="AM26" s="150"/>
      <c r="AN26" s="150" t="s">
        <v>110</v>
      </c>
      <c r="AO26" s="159">
        <f>+AD26*AO25</f>
        <v>36.005326231691079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237" t="s">
        <v>104</v>
      </c>
      <c r="U27" s="237"/>
      <c r="V27" s="154">
        <v>4</v>
      </c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7">
        <f>'G-4'!F10</f>
        <v>42</v>
      </c>
      <c r="C28" s="147">
        <f>'G-4'!F11</f>
        <v>50</v>
      </c>
      <c r="D28" s="147">
        <f>'G-4'!F12</f>
        <v>47.5</v>
      </c>
      <c r="E28" s="147">
        <f>'G-4'!F13</f>
        <v>60.5</v>
      </c>
      <c r="F28" s="147">
        <f>'G-4'!F14</f>
        <v>41.5</v>
      </c>
      <c r="G28" s="147">
        <f>'G-4'!F15</f>
        <v>49.5</v>
      </c>
      <c r="H28" s="147">
        <f>'G-4'!F16</f>
        <v>51.5</v>
      </c>
      <c r="I28" s="147">
        <f>'G-4'!F17</f>
        <v>41</v>
      </c>
      <c r="J28" s="147">
        <f>'G-4'!F18</f>
        <v>35.5</v>
      </c>
      <c r="K28" s="147">
        <f>'G-4'!F19</f>
        <v>58</v>
      </c>
      <c r="L28" s="148"/>
      <c r="M28" s="147">
        <f>'G-4'!F20</f>
        <v>40.5</v>
      </c>
      <c r="N28" s="147">
        <f>'G-4'!F21</f>
        <v>42</v>
      </c>
      <c r="O28" s="147">
        <f>'G-4'!F22</f>
        <v>51</v>
      </c>
      <c r="P28" s="147">
        <f>'G-4'!M10</f>
        <v>52</v>
      </c>
      <c r="Q28" s="147">
        <f>'G-4'!M11</f>
        <v>57.5</v>
      </c>
      <c r="R28" s="147">
        <f>'G-4'!M12</f>
        <v>57.5</v>
      </c>
      <c r="S28" s="147">
        <f>'G-4'!M13</f>
        <v>49</v>
      </c>
      <c r="T28" s="147">
        <f>'G-4'!M14</f>
        <v>56.5</v>
      </c>
      <c r="U28" s="147">
        <f>'G-4'!M15</f>
        <v>39</v>
      </c>
      <c r="V28" s="147">
        <f>'G-4'!M16</f>
        <v>37.5</v>
      </c>
      <c r="W28" s="147">
        <f>'G-4'!M17</f>
        <v>35.5</v>
      </c>
      <c r="X28" s="147">
        <f>'G-4'!M18</f>
        <v>43.5</v>
      </c>
      <c r="Y28" s="147">
        <f>'G-4'!M19</f>
        <v>41</v>
      </c>
      <c r="Z28" s="147">
        <f>'G-4'!M20</f>
        <v>34.5</v>
      </c>
      <c r="AA28" s="147">
        <f>'G-4'!M21</f>
        <v>46</v>
      </c>
      <c r="AB28" s="147">
        <f>'G-4'!M22</f>
        <v>53</v>
      </c>
      <c r="AC28" s="148"/>
      <c r="AD28" s="147">
        <f>'G-4'!T10</f>
        <v>66.5</v>
      </c>
      <c r="AE28" s="147">
        <f>'G-4'!T11</f>
        <v>46.5</v>
      </c>
      <c r="AF28" s="147">
        <f>'G-4'!T12</f>
        <v>50.5</v>
      </c>
      <c r="AG28" s="147">
        <f>'G-4'!T13</f>
        <v>62</v>
      </c>
      <c r="AH28" s="147">
        <f>'G-4'!T14</f>
        <v>68.5</v>
      </c>
      <c r="AI28" s="147">
        <f>'G-4'!T15</f>
        <v>34.5</v>
      </c>
      <c r="AJ28" s="147">
        <f>'G-4'!T16</f>
        <v>54.5</v>
      </c>
      <c r="AK28" s="147">
        <f>'G-4'!T17</f>
        <v>70</v>
      </c>
      <c r="AL28" s="147">
        <f>'G-4'!T18</f>
        <v>65</v>
      </c>
      <c r="AM28" s="147">
        <f>'G-4'!T19</f>
        <v>49</v>
      </c>
      <c r="AN28" s="147">
        <f>'G-4'!T20</f>
        <v>53.5</v>
      </c>
      <c r="AO28" s="147">
        <f>'G-4'!T21</f>
        <v>45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7"/>
      <c r="C29" s="147"/>
      <c r="D29" s="147"/>
      <c r="E29" s="147">
        <f>B28+C28+D28+E28</f>
        <v>200</v>
      </c>
      <c r="F29" s="147">
        <f t="shared" ref="F29:K29" si="24">C28+D28+E28+F28</f>
        <v>199.5</v>
      </c>
      <c r="G29" s="147">
        <f t="shared" si="24"/>
        <v>199</v>
      </c>
      <c r="H29" s="147">
        <f t="shared" si="24"/>
        <v>203</v>
      </c>
      <c r="I29" s="147">
        <f t="shared" si="24"/>
        <v>183.5</v>
      </c>
      <c r="J29" s="147">
        <f t="shared" si="24"/>
        <v>177.5</v>
      </c>
      <c r="K29" s="147">
        <f t="shared" si="24"/>
        <v>186</v>
      </c>
      <c r="L29" s="148"/>
      <c r="M29" s="147"/>
      <c r="N29" s="147"/>
      <c r="O29" s="147"/>
      <c r="P29" s="147">
        <f>M28+N28+O28+P28</f>
        <v>185.5</v>
      </c>
      <c r="Q29" s="147">
        <f t="shared" ref="Q29:AB29" si="25">N28+O28+P28+Q28</f>
        <v>202.5</v>
      </c>
      <c r="R29" s="147">
        <f t="shared" si="25"/>
        <v>218</v>
      </c>
      <c r="S29" s="147">
        <f t="shared" si="25"/>
        <v>216</v>
      </c>
      <c r="T29" s="147">
        <f t="shared" si="25"/>
        <v>220.5</v>
      </c>
      <c r="U29" s="147">
        <f t="shared" si="25"/>
        <v>202</v>
      </c>
      <c r="V29" s="147">
        <f t="shared" si="25"/>
        <v>182</v>
      </c>
      <c r="W29" s="147">
        <f t="shared" si="25"/>
        <v>168.5</v>
      </c>
      <c r="X29" s="147">
        <f t="shared" si="25"/>
        <v>155.5</v>
      </c>
      <c r="Y29" s="147">
        <f t="shared" si="25"/>
        <v>157.5</v>
      </c>
      <c r="Z29" s="147">
        <f t="shared" si="25"/>
        <v>154.5</v>
      </c>
      <c r="AA29" s="147">
        <f t="shared" si="25"/>
        <v>165</v>
      </c>
      <c r="AB29" s="147">
        <f t="shared" si="25"/>
        <v>174.5</v>
      </c>
      <c r="AC29" s="148"/>
      <c r="AD29" s="147"/>
      <c r="AE29" s="147"/>
      <c r="AF29" s="147"/>
      <c r="AG29" s="147">
        <f>AD28+AE28+AF28+AG28</f>
        <v>225.5</v>
      </c>
      <c r="AH29" s="147">
        <f t="shared" ref="AH29:AO29" si="26">AE28+AF28+AG28+AH28</f>
        <v>227.5</v>
      </c>
      <c r="AI29" s="147">
        <f t="shared" si="26"/>
        <v>215.5</v>
      </c>
      <c r="AJ29" s="147">
        <f t="shared" si="26"/>
        <v>219.5</v>
      </c>
      <c r="AK29" s="147">
        <f t="shared" si="26"/>
        <v>227.5</v>
      </c>
      <c r="AL29" s="147">
        <f t="shared" si="26"/>
        <v>224</v>
      </c>
      <c r="AM29" s="147">
        <f t="shared" si="26"/>
        <v>238.5</v>
      </c>
      <c r="AN29" s="147">
        <f t="shared" si="26"/>
        <v>237.5</v>
      </c>
      <c r="AO29" s="147">
        <f t="shared" si="26"/>
        <v>212.5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9"/>
      <c r="C30" s="150" t="s">
        <v>108</v>
      </c>
      <c r="D30" s="151">
        <f>DIRECCIONALIDAD!J37/100</f>
        <v>0</v>
      </c>
      <c r="E30" s="150"/>
      <c r="F30" s="150" t="s">
        <v>109</v>
      </c>
      <c r="G30" s="151">
        <f>DIRECCIONALIDAD!J38/100</f>
        <v>0.85474860335195535</v>
      </c>
      <c r="H30" s="150"/>
      <c r="I30" s="150" t="s">
        <v>110</v>
      </c>
      <c r="J30" s="151">
        <f>DIRECCIONALIDAD!J39/100</f>
        <v>0.14525139664804471</v>
      </c>
      <c r="K30" s="152"/>
      <c r="L30" s="146"/>
      <c r="M30" s="149"/>
      <c r="N30" s="150"/>
      <c r="O30" s="150" t="s">
        <v>108</v>
      </c>
      <c r="P30" s="151">
        <f>DIRECCIONALIDAD!J40/100</f>
        <v>0</v>
      </c>
      <c r="Q30" s="150"/>
      <c r="R30" s="150"/>
      <c r="S30" s="150"/>
      <c r="T30" s="150" t="s">
        <v>109</v>
      </c>
      <c r="U30" s="151">
        <f>DIRECCIONALIDAD!J41/100</f>
        <v>0.89393939393939392</v>
      </c>
      <c r="V30" s="150"/>
      <c r="W30" s="150"/>
      <c r="X30" s="150"/>
      <c r="Y30" s="150" t="s">
        <v>110</v>
      </c>
      <c r="Z30" s="151">
        <f>DIRECCIONALIDAD!J42/100</f>
        <v>0.10606060606060605</v>
      </c>
      <c r="AA30" s="150"/>
      <c r="AB30" s="152"/>
      <c r="AC30" s="146"/>
      <c r="AD30" s="149"/>
      <c r="AE30" s="150" t="s">
        <v>108</v>
      </c>
      <c r="AF30" s="151">
        <f>DIRECCIONALIDAD!J43/100</f>
        <v>0</v>
      </c>
      <c r="AG30" s="150"/>
      <c r="AH30" s="150"/>
      <c r="AI30" s="150"/>
      <c r="AJ30" s="150" t="s">
        <v>109</v>
      </c>
      <c r="AK30" s="151">
        <f>DIRECCIONALIDAD!J44/100</f>
        <v>0.87309644670050757</v>
      </c>
      <c r="AL30" s="150"/>
      <c r="AM30" s="150"/>
      <c r="AN30" s="150" t="s">
        <v>110</v>
      </c>
      <c r="AO30" s="153">
        <f>DIRECCIONALIDAD!J45/100</f>
        <v>0.12690355329949238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5" t="s">
        <v>153</v>
      </c>
      <c r="B31" s="156">
        <f>MAX(B29:K29)</f>
        <v>203</v>
      </c>
      <c r="C31" s="150" t="s">
        <v>108</v>
      </c>
      <c r="D31" s="157">
        <f>+B31*D30</f>
        <v>0</v>
      </c>
      <c r="E31" s="150"/>
      <c r="F31" s="150" t="s">
        <v>109</v>
      </c>
      <c r="G31" s="157">
        <f>+B31*G30</f>
        <v>173.51396648044692</v>
      </c>
      <c r="H31" s="150"/>
      <c r="I31" s="150" t="s">
        <v>110</v>
      </c>
      <c r="J31" s="157">
        <f>+B31*J30</f>
        <v>29.486033519553075</v>
      </c>
      <c r="K31" s="152"/>
      <c r="L31" s="146"/>
      <c r="M31" s="156">
        <f>MAX(M29:AB29)</f>
        <v>220.5</v>
      </c>
      <c r="N31" s="150"/>
      <c r="O31" s="150" t="s">
        <v>108</v>
      </c>
      <c r="P31" s="158">
        <f>+M31*P30</f>
        <v>0</v>
      </c>
      <c r="Q31" s="150"/>
      <c r="R31" s="150"/>
      <c r="S31" s="150"/>
      <c r="T31" s="150" t="s">
        <v>109</v>
      </c>
      <c r="U31" s="158">
        <f>+M31*U30</f>
        <v>197.11363636363637</v>
      </c>
      <c r="V31" s="150"/>
      <c r="W31" s="150"/>
      <c r="X31" s="150"/>
      <c r="Y31" s="150" t="s">
        <v>110</v>
      </c>
      <c r="Z31" s="158">
        <f>+M31*Z30</f>
        <v>23.386363636363633</v>
      </c>
      <c r="AA31" s="150"/>
      <c r="AB31" s="152"/>
      <c r="AC31" s="146"/>
      <c r="AD31" s="156">
        <f>MAX(AD29:AO29)</f>
        <v>238.5</v>
      </c>
      <c r="AE31" s="150" t="s">
        <v>108</v>
      </c>
      <c r="AF31" s="157">
        <f>+AD31*AF30</f>
        <v>0</v>
      </c>
      <c r="AG31" s="150"/>
      <c r="AH31" s="150"/>
      <c r="AI31" s="150"/>
      <c r="AJ31" s="150" t="s">
        <v>109</v>
      </c>
      <c r="AK31" s="157">
        <f>+AD31*AK30</f>
        <v>208.23350253807106</v>
      </c>
      <c r="AL31" s="150"/>
      <c r="AM31" s="150"/>
      <c r="AN31" s="150" t="s">
        <v>110</v>
      </c>
      <c r="AO31" s="159">
        <f>+AD31*AO30</f>
        <v>30.266497461928932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237" t="s">
        <v>104</v>
      </c>
      <c r="U32" s="237"/>
      <c r="V32" s="145" t="s">
        <v>111</v>
      </c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7">
        <f>B13+B18+B23+B28</f>
        <v>386.5</v>
      </c>
      <c r="C33" s="147">
        <f t="shared" ref="C33:K33" si="27">C13+C18+C23+C28</f>
        <v>416.5</v>
      </c>
      <c r="D33" s="147">
        <f t="shared" si="27"/>
        <v>404.5</v>
      </c>
      <c r="E33" s="147">
        <f t="shared" si="27"/>
        <v>368.5</v>
      </c>
      <c r="F33" s="147">
        <f t="shared" si="27"/>
        <v>277.5</v>
      </c>
      <c r="G33" s="147">
        <f t="shared" si="27"/>
        <v>341.5</v>
      </c>
      <c r="H33" s="147">
        <f t="shared" si="27"/>
        <v>348.5</v>
      </c>
      <c r="I33" s="147">
        <f t="shared" si="27"/>
        <v>342</v>
      </c>
      <c r="J33" s="147">
        <f t="shared" si="27"/>
        <v>365.5</v>
      </c>
      <c r="K33" s="147">
        <f t="shared" si="27"/>
        <v>735</v>
      </c>
      <c r="L33" s="148"/>
      <c r="M33" s="147">
        <f>M13+M18+M23+M28</f>
        <v>280.5</v>
      </c>
      <c r="N33" s="147">
        <f t="shared" ref="N33:AB33" si="28">N13+N18+N23+N28</f>
        <v>293.5</v>
      </c>
      <c r="O33" s="147">
        <f t="shared" si="28"/>
        <v>343.5</v>
      </c>
      <c r="P33" s="147">
        <f t="shared" si="28"/>
        <v>367.5</v>
      </c>
      <c r="Q33" s="147">
        <f t="shared" si="28"/>
        <v>377</v>
      </c>
      <c r="R33" s="147">
        <f t="shared" si="28"/>
        <v>360.5</v>
      </c>
      <c r="S33" s="147">
        <f t="shared" si="28"/>
        <v>263</v>
      </c>
      <c r="T33" s="147">
        <f t="shared" si="28"/>
        <v>307</v>
      </c>
      <c r="U33" s="147">
        <f t="shared" si="28"/>
        <v>305.5</v>
      </c>
      <c r="V33" s="147">
        <f t="shared" si="28"/>
        <v>310</v>
      </c>
      <c r="W33" s="147">
        <f t="shared" si="28"/>
        <v>335.5</v>
      </c>
      <c r="X33" s="147">
        <f t="shared" si="28"/>
        <v>381</v>
      </c>
      <c r="Y33" s="147">
        <f t="shared" si="28"/>
        <v>379.5</v>
      </c>
      <c r="Z33" s="147">
        <f t="shared" si="28"/>
        <v>369</v>
      </c>
      <c r="AA33" s="147">
        <f t="shared" si="28"/>
        <v>369</v>
      </c>
      <c r="AB33" s="147">
        <f t="shared" si="28"/>
        <v>381</v>
      </c>
      <c r="AC33" s="148"/>
      <c r="AD33" s="147">
        <f>AD13+AD18+AD23+AD28</f>
        <v>366</v>
      </c>
      <c r="AE33" s="147">
        <f t="shared" ref="AE33:AO33" si="29">AE13+AE18+AE23+AE28</f>
        <v>392</v>
      </c>
      <c r="AF33" s="147">
        <f t="shared" si="29"/>
        <v>344</v>
      </c>
      <c r="AG33" s="147">
        <f t="shared" si="29"/>
        <v>387</v>
      </c>
      <c r="AH33" s="147">
        <f t="shared" si="29"/>
        <v>380</v>
      </c>
      <c r="AI33" s="147">
        <f t="shared" si="29"/>
        <v>350.5</v>
      </c>
      <c r="AJ33" s="147">
        <f t="shared" si="29"/>
        <v>366.5</v>
      </c>
      <c r="AK33" s="147">
        <f t="shared" si="29"/>
        <v>419</v>
      </c>
      <c r="AL33" s="147">
        <f t="shared" si="29"/>
        <v>427</v>
      </c>
      <c r="AM33" s="147">
        <f t="shared" si="29"/>
        <v>395.5</v>
      </c>
      <c r="AN33" s="147">
        <f t="shared" si="29"/>
        <v>396</v>
      </c>
      <c r="AO33" s="147">
        <f t="shared" si="29"/>
        <v>356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7"/>
      <c r="C34" s="147"/>
      <c r="D34" s="147"/>
      <c r="E34" s="147">
        <f>B33+C33+D33+E33</f>
        <v>1576</v>
      </c>
      <c r="F34" s="147">
        <f t="shared" ref="F34:K34" si="30">C33+D33+E33+F33</f>
        <v>1467</v>
      </c>
      <c r="G34" s="147">
        <f t="shared" si="30"/>
        <v>1392</v>
      </c>
      <c r="H34" s="147">
        <f t="shared" si="30"/>
        <v>1336</v>
      </c>
      <c r="I34" s="147">
        <f t="shared" si="30"/>
        <v>1309.5</v>
      </c>
      <c r="J34" s="147">
        <f t="shared" si="30"/>
        <v>1397.5</v>
      </c>
      <c r="K34" s="147">
        <f t="shared" si="30"/>
        <v>1791</v>
      </c>
      <c r="L34" s="148"/>
      <c r="M34" s="147"/>
      <c r="N34" s="147"/>
      <c r="O34" s="147"/>
      <c r="P34" s="147">
        <f>M33+N33+O33+P33</f>
        <v>1285</v>
      </c>
      <c r="Q34" s="147">
        <f t="shared" ref="Q34:AB34" si="31">N33+O33+P33+Q33</f>
        <v>1381.5</v>
      </c>
      <c r="R34" s="147">
        <f t="shared" si="31"/>
        <v>1448.5</v>
      </c>
      <c r="S34" s="147">
        <f t="shared" si="31"/>
        <v>1368</v>
      </c>
      <c r="T34" s="147">
        <f t="shared" si="31"/>
        <v>1307.5</v>
      </c>
      <c r="U34" s="147">
        <f t="shared" si="31"/>
        <v>1236</v>
      </c>
      <c r="V34" s="147">
        <f t="shared" si="31"/>
        <v>1185.5</v>
      </c>
      <c r="W34" s="147">
        <f t="shared" si="31"/>
        <v>1258</v>
      </c>
      <c r="X34" s="147">
        <f t="shared" si="31"/>
        <v>1332</v>
      </c>
      <c r="Y34" s="147">
        <f t="shared" si="31"/>
        <v>1406</v>
      </c>
      <c r="Z34" s="147">
        <f t="shared" si="31"/>
        <v>1465</v>
      </c>
      <c r="AA34" s="147">
        <f t="shared" si="31"/>
        <v>1498.5</v>
      </c>
      <c r="AB34" s="147">
        <f t="shared" si="31"/>
        <v>1498.5</v>
      </c>
      <c r="AC34" s="148"/>
      <c r="AD34" s="147"/>
      <c r="AE34" s="147"/>
      <c r="AF34" s="147"/>
      <c r="AG34" s="147">
        <f>AD33+AE33+AF33+AG33</f>
        <v>1489</v>
      </c>
      <c r="AH34" s="147">
        <f t="shared" ref="AH34:AO34" si="32">AE33+AF33+AG33+AH33</f>
        <v>1503</v>
      </c>
      <c r="AI34" s="147">
        <f t="shared" si="32"/>
        <v>1461.5</v>
      </c>
      <c r="AJ34" s="147">
        <f t="shared" si="32"/>
        <v>1484</v>
      </c>
      <c r="AK34" s="147">
        <f t="shared" si="32"/>
        <v>1516</v>
      </c>
      <c r="AL34" s="147">
        <f t="shared" si="32"/>
        <v>1563</v>
      </c>
      <c r="AM34" s="147">
        <f t="shared" si="32"/>
        <v>1608</v>
      </c>
      <c r="AN34" s="147">
        <f t="shared" si="32"/>
        <v>1637.5</v>
      </c>
      <c r="AO34" s="147">
        <f t="shared" si="32"/>
        <v>1574.5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38"/>
      <c r="R36" s="238"/>
      <c r="S36" s="238"/>
      <c r="T36" s="238"/>
      <c r="U36" s="238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2016-07-11T14:19:16Z</dcterms:modified>
</cp:coreProperties>
</file>